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5\Отчет 1 квартал 2025 года\Направлено в МЭ 15.05.2025\Чеченэнерго\Форматы отчета\"/>
    </mc:Choice>
  </mc:AlternateContent>
  <bookViews>
    <workbookView xWindow="480" yWindow="510" windowWidth="20700" windowHeight="11355"/>
  </bookViews>
  <sheets>
    <sheet name="Лист1" sheetId="1" r:id="rId1"/>
  </sheets>
  <definedNames>
    <definedName name="_xlnm.Print_Titles" localSheetId="0">Лист1!$18:$20</definedName>
    <definedName name="_xlnm.Print_Area" localSheetId="0">Лист1!$A$1:$H$467</definedName>
  </definedNames>
  <calcPr calcId="162913" calcOnSave="0"/>
</workbook>
</file>

<file path=xl/calcChain.xml><?xml version="1.0" encoding="utf-8"?>
<calcChain xmlns="http://schemas.openxmlformats.org/spreadsheetml/2006/main">
  <c r="F203" i="1" l="1"/>
  <c r="E361" i="1" l="1"/>
  <c r="E291" i="1" l="1"/>
  <c r="E197" i="1"/>
  <c r="E212" i="1" s="1"/>
  <c r="E106" i="1" l="1"/>
  <c r="D450" i="1" l="1"/>
  <c r="D444" i="1"/>
  <c r="D439" i="1"/>
  <c r="D425" i="1"/>
  <c r="D411" i="1"/>
  <c r="D398" i="1"/>
  <c r="D395" i="1" s="1"/>
  <c r="D387" i="1" s="1"/>
  <c r="D386" i="1" s="1"/>
  <c r="D365" i="1"/>
  <c r="D361" i="1"/>
  <c r="D291" i="1"/>
  <c r="D257" i="1"/>
  <c r="D256" i="1"/>
  <c r="D255" i="1"/>
  <c r="D253" i="1"/>
  <c r="D252" i="1"/>
  <c r="D251" i="1"/>
  <c r="D248" i="1"/>
  <c r="D239" i="1"/>
  <c r="D234" i="1"/>
  <c r="D244" i="1" s="1"/>
  <c r="D204" i="1"/>
  <c r="D205" i="1" s="1"/>
  <c r="D197" i="1"/>
  <c r="D194" i="1"/>
  <c r="D191" i="1"/>
  <c r="D163" i="1"/>
  <c r="D158" i="1"/>
  <c r="D157" i="1"/>
  <c r="D155" i="1"/>
  <c r="D134" i="1"/>
  <c r="D116" i="1"/>
  <c r="D113" i="1"/>
  <c r="D106" i="1"/>
  <c r="D104" i="1"/>
  <c r="D100" i="1"/>
  <c r="D99" i="1"/>
  <c r="D94" i="1"/>
  <c r="D93" i="1"/>
  <c r="D91" i="1"/>
  <c r="D76" i="1"/>
  <c r="D68" i="1"/>
  <c r="D66" i="1"/>
  <c r="D55" i="1"/>
  <c r="D54" i="1" s="1"/>
  <c r="D52" i="1" s="1"/>
  <c r="D60" i="1" s="1"/>
  <c r="D37" i="1"/>
  <c r="D22" i="1"/>
  <c r="D85" i="1" s="1"/>
  <c r="D119" i="1" s="1"/>
  <c r="D149" i="1" s="1"/>
  <c r="D170" i="1" l="1"/>
  <c r="D175" i="1" s="1"/>
  <c r="D316" i="1"/>
  <c r="D212" i="1"/>
  <c r="D254" i="1"/>
  <c r="D258" i="1"/>
  <c r="D410" i="1"/>
  <c r="D385" i="1" s="1"/>
  <c r="D384" i="1" s="1"/>
  <c r="D260" i="1"/>
  <c r="D262" i="1" s="1"/>
  <c r="D77" i="1"/>
  <c r="D80" i="1" s="1"/>
  <c r="E449" i="1" l="1"/>
  <c r="E352" i="1"/>
  <c r="E296" i="1"/>
  <c r="E234" i="1"/>
  <c r="F467" i="1" l="1"/>
  <c r="G467" i="1" s="1"/>
  <c r="G466" i="1"/>
  <c r="G465" i="1"/>
  <c r="G464" i="1"/>
  <c r="G463" i="1"/>
  <c r="F462" i="1"/>
  <c r="G462" i="1" s="1"/>
  <c r="F461" i="1"/>
  <c r="G461" i="1" s="1"/>
  <c r="F460" i="1"/>
  <c r="G460" i="1" s="1"/>
  <c r="F459" i="1"/>
  <c r="G459" i="1" s="1"/>
  <c r="G458" i="1"/>
  <c r="F457" i="1"/>
  <c r="G457" i="1" s="1"/>
  <c r="F456" i="1"/>
  <c r="G456" i="1" s="1"/>
  <c r="F455" i="1"/>
  <c r="G455" i="1" s="1"/>
  <c r="F454" i="1"/>
  <c r="G454" i="1" s="1"/>
  <c r="G453" i="1"/>
  <c r="F452" i="1"/>
  <c r="G452" i="1" s="1"/>
  <c r="G451" i="1"/>
  <c r="F450" i="1"/>
  <c r="G450" i="1" s="1"/>
  <c r="F449" i="1"/>
  <c r="G449" i="1" s="1"/>
  <c r="F447" i="1"/>
  <c r="G447" i="1" s="1"/>
  <c r="F446" i="1"/>
  <c r="G446" i="1" s="1"/>
  <c r="F445" i="1"/>
  <c r="G445" i="1" s="1"/>
  <c r="F443" i="1"/>
  <c r="G443" i="1" s="1"/>
  <c r="F442" i="1"/>
  <c r="G442" i="1" s="1"/>
  <c r="F441" i="1"/>
  <c r="G441" i="1" s="1"/>
  <c r="F437" i="1"/>
  <c r="G437" i="1" s="1"/>
  <c r="F436" i="1"/>
  <c r="G436" i="1" s="1"/>
  <c r="F435" i="1"/>
  <c r="G435" i="1" s="1"/>
  <c r="F434" i="1"/>
  <c r="G434" i="1" s="1"/>
  <c r="F433" i="1"/>
  <c r="G433" i="1" s="1"/>
  <c r="F432" i="1"/>
  <c r="G432" i="1" s="1"/>
  <c r="F431" i="1"/>
  <c r="G431" i="1" s="1"/>
  <c r="F430" i="1"/>
  <c r="G430" i="1" s="1"/>
  <c r="F429" i="1"/>
  <c r="G429" i="1" s="1"/>
  <c r="F428" i="1"/>
  <c r="G428" i="1" s="1"/>
  <c r="F427" i="1"/>
  <c r="G427" i="1" s="1"/>
  <c r="F426" i="1"/>
  <c r="G426" i="1" s="1"/>
  <c r="F425" i="1"/>
  <c r="G425" i="1" s="1"/>
  <c r="F424" i="1"/>
  <c r="G424" i="1" s="1"/>
  <c r="F423" i="1"/>
  <c r="G423" i="1" s="1"/>
  <c r="F422" i="1"/>
  <c r="G422" i="1" s="1"/>
  <c r="F421" i="1"/>
  <c r="G421" i="1" s="1"/>
  <c r="F420" i="1"/>
  <c r="G420" i="1" s="1"/>
  <c r="F419" i="1"/>
  <c r="G419" i="1" s="1"/>
  <c r="F418" i="1"/>
  <c r="G418" i="1" s="1"/>
  <c r="F416" i="1"/>
  <c r="G416" i="1" s="1"/>
  <c r="F415" i="1"/>
  <c r="G415" i="1" s="1"/>
  <c r="F414" i="1"/>
  <c r="G414" i="1" s="1"/>
  <c r="F413" i="1"/>
  <c r="G413" i="1" s="1"/>
  <c r="F412" i="1"/>
  <c r="G412" i="1" s="1"/>
  <c r="F409" i="1"/>
  <c r="G409" i="1" s="1"/>
  <c r="F408" i="1"/>
  <c r="G408" i="1" s="1"/>
  <c r="F407" i="1"/>
  <c r="G407" i="1" s="1"/>
  <c r="F406" i="1"/>
  <c r="G406" i="1" s="1"/>
  <c r="F405" i="1"/>
  <c r="G405" i="1" s="1"/>
  <c r="F404" i="1"/>
  <c r="G404" i="1" s="1"/>
  <c r="F403" i="1"/>
  <c r="G403" i="1" s="1"/>
  <c r="F402" i="1"/>
  <c r="G402" i="1" s="1"/>
  <c r="F401" i="1"/>
  <c r="G401" i="1" s="1"/>
  <c r="F397" i="1"/>
  <c r="G397" i="1" s="1"/>
  <c r="F396" i="1"/>
  <c r="G396" i="1" s="1"/>
  <c r="F394" i="1"/>
  <c r="G394" i="1" s="1"/>
  <c r="F393" i="1"/>
  <c r="G393" i="1" s="1"/>
  <c r="F392" i="1"/>
  <c r="G392" i="1" s="1"/>
  <c r="F391" i="1"/>
  <c r="G391" i="1" s="1"/>
  <c r="F390" i="1"/>
  <c r="G390" i="1" s="1"/>
  <c r="F389" i="1"/>
  <c r="G389" i="1" s="1"/>
  <c r="F388" i="1"/>
  <c r="G388" i="1" s="1"/>
  <c r="F377" i="1"/>
  <c r="G377" i="1" s="1"/>
  <c r="F376" i="1"/>
  <c r="G376" i="1" s="1"/>
  <c r="F375" i="1"/>
  <c r="G375" i="1" s="1"/>
  <c r="F374" i="1"/>
  <c r="G374" i="1" s="1"/>
  <c r="F373" i="1"/>
  <c r="G373" i="1" s="1"/>
  <c r="F372" i="1"/>
  <c r="G372" i="1" s="1"/>
  <c r="F371" i="1"/>
  <c r="G371" i="1" s="1"/>
  <c r="F370" i="1"/>
  <c r="G370" i="1" s="1"/>
  <c r="F369" i="1"/>
  <c r="G369" i="1" s="1"/>
  <c r="F368" i="1"/>
  <c r="G368" i="1" s="1"/>
  <c r="F367" i="1"/>
  <c r="G367" i="1" s="1"/>
  <c r="G366" i="1"/>
  <c r="G364" i="1"/>
  <c r="F359" i="1"/>
  <c r="G359" i="1" s="1"/>
  <c r="F358" i="1"/>
  <c r="G358" i="1" s="1"/>
  <c r="F357" i="1"/>
  <c r="G357" i="1" s="1"/>
  <c r="F355" i="1"/>
  <c r="G355" i="1" s="1"/>
  <c r="F354" i="1"/>
  <c r="G354" i="1" s="1"/>
  <c r="F353" i="1"/>
  <c r="G353" i="1" s="1"/>
  <c r="F352" i="1"/>
  <c r="G352" i="1" s="1"/>
  <c r="F351" i="1"/>
  <c r="G351" i="1" s="1"/>
  <c r="F323" i="1"/>
  <c r="G323" i="1" s="1"/>
  <c r="F321" i="1"/>
  <c r="G321" i="1" s="1"/>
  <c r="F320" i="1"/>
  <c r="G320" i="1" s="1"/>
  <c r="F319" i="1"/>
  <c r="G319" i="1" s="1"/>
  <c r="F318" i="1"/>
  <c r="G318" i="1" s="1"/>
  <c r="F317" i="1"/>
  <c r="G317" i="1" s="1"/>
  <c r="F315" i="1"/>
  <c r="G315" i="1" s="1"/>
  <c r="F314" i="1"/>
  <c r="G314" i="1" s="1"/>
  <c r="F312" i="1"/>
  <c r="G312" i="1" s="1"/>
  <c r="F311" i="1"/>
  <c r="G311" i="1" s="1"/>
  <c r="F310" i="1"/>
  <c r="G310" i="1" s="1"/>
  <c r="F309" i="1"/>
  <c r="G309" i="1" s="1"/>
  <c r="F308" i="1"/>
  <c r="G308" i="1" s="1"/>
  <c r="F307" i="1"/>
  <c r="G307" i="1" s="1"/>
  <c r="F306" i="1"/>
  <c r="G306" i="1" s="1"/>
  <c r="F305" i="1"/>
  <c r="G305" i="1" s="1"/>
  <c r="F304" i="1"/>
  <c r="G304" i="1" s="1"/>
  <c r="F303" i="1"/>
  <c r="G303" i="1" s="1"/>
  <c r="F302" i="1"/>
  <c r="G302" i="1" s="1"/>
  <c r="F301" i="1"/>
  <c r="G301" i="1" s="1"/>
  <c r="F300" i="1"/>
  <c r="G300" i="1" s="1"/>
  <c r="F299" i="1"/>
  <c r="G299" i="1" s="1"/>
  <c r="F298" i="1"/>
  <c r="G298" i="1" s="1"/>
  <c r="F297" i="1"/>
  <c r="G297" i="1" s="1"/>
  <c r="F296" i="1"/>
  <c r="G296" i="1" s="1"/>
  <c r="F295" i="1"/>
  <c r="G295" i="1" s="1"/>
  <c r="F294" i="1"/>
  <c r="G294" i="1" s="1"/>
  <c r="F290" i="1"/>
  <c r="G290" i="1" s="1"/>
  <c r="F289" i="1"/>
  <c r="G289" i="1" s="1"/>
  <c r="F288" i="1"/>
  <c r="G288" i="1" s="1"/>
  <c r="F287" i="1"/>
  <c r="G287" i="1" s="1"/>
  <c r="F286" i="1"/>
  <c r="G286" i="1" s="1"/>
  <c r="F285" i="1"/>
  <c r="G285" i="1" s="1"/>
  <c r="F284" i="1"/>
  <c r="G284" i="1" s="1"/>
  <c r="F283" i="1"/>
  <c r="G283" i="1" s="1"/>
  <c r="F280" i="1"/>
  <c r="G280" i="1" s="1"/>
  <c r="F279" i="1"/>
  <c r="G279" i="1" s="1"/>
  <c r="F278" i="1"/>
  <c r="G278" i="1" s="1"/>
  <c r="F277" i="1"/>
  <c r="G277" i="1" s="1"/>
  <c r="F276" i="1"/>
  <c r="G276" i="1" s="1"/>
  <c r="F275" i="1"/>
  <c r="G275" i="1" s="1"/>
  <c r="F274" i="1"/>
  <c r="G274" i="1" s="1"/>
  <c r="F273" i="1"/>
  <c r="G273" i="1" s="1"/>
  <c r="F272" i="1"/>
  <c r="G272" i="1" s="1"/>
  <c r="F271" i="1"/>
  <c r="G271" i="1" s="1"/>
  <c r="F270" i="1"/>
  <c r="G270" i="1" s="1"/>
  <c r="F269" i="1"/>
  <c r="G269" i="1" s="1"/>
  <c r="F268" i="1"/>
  <c r="G268" i="1" s="1"/>
  <c r="F267" i="1"/>
  <c r="G267" i="1" s="1"/>
  <c r="F266" i="1"/>
  <c r="G266" i="1" s="1"/>
  <c r="F265" i="1"/>
  <c r="G265" i="1" s="1"/>
  <c r="F264" i="1"/>
  <c r="G264" i="1" s="1"/>
  <c r="F259" i="1"/>
  <c r="G259" i="1" s="1"/>
  <c r="F250" i="1"/>
  <c r="G250" i="1" s="1"/>
  <c r="F249" i="1"/>
  <c r="G249" i="1" s="1"/>
  <c r="F248" i="1"/>
  <c r="G248" i="1" s="1"/>
  <c r="F243" i="1"/>
  <c r="G243" i="1" s="1"/>
  <c r="F240" i="1"/>
  <c r="G240" i="1" s="1"/>
  <c r="F237" i="1"/>
  <c r="G237" i="1" s="1"/>
  <c r="F236" i="1"/>
  <c r="G236" i="1" s="1"/>
  <c r="F235" i="1"/>
  <c r="G235" i="1" s="1"/>
  <c r="F234" i="1"/>
  <c r="G234" i="1" s="1"/>
  <c r="F231" i="1"/>
  <c r="G231" i="1" s="1"/>
  <c r="F230" i="1"/>
  <c r="G230" i="1" s="1"/>
  <c r="F229" i="1"/>
  <c r="G229" i="1" s="1"/>
  <c r="F228" i="1"/>
  <c r="G228" i="1" s="1"/>
  <c r="F227" i="1"/>
  <c r="G227" i="1" s="1"/>
  <c r="F226" i="1"/>
  <c r="G226" i="1" s="1"/>
  <c r="F225" i="1"/>
  <c r="G225" i="1" s="1"/>
  <c r="F224" i="1"/>
  <c r="G224" i="1" s="1"/>
  <c r="F223" i="1"/>
  <c r="G223" i="1" s="1"/>
  <c r="F222" i="1"/>
  <c r="G222" i="1" s="1"/>
  <c r="F221" i="1"/>
  <c r="G221" i="1" s="1"/>
  <c r="F219" i="1"/>
  <c r="G219" i="1" s="1"/>
  <c r="F218" i="1"/>
  <c r="G218" i="1" s="1"/>
  <c r="F217" i="1"/>
  <c r="G217" i="1" s="1"/>
  <c r="F216" i="1"/>
  <c r="G216" i="1" s="1"/>
  <c r="F215" i="1"/>
  <c r="G215" i="1" s="1"/>
  <c r="F214" i="1"/>
  <c r="G214" i="1" s="1"/>
  <c r="F213" i="1"/>
  <c r="G213" i="1" s="1"/>
  <c r="G203" i="1"/>
  <c r="F200" i="1"/>
  <c r="G200" i="1" s="1"/>
  <c r="F193" i="1"/>
  <c r="G193" i="1" s="1"/>
  <c r="F192" i="1"/>
  <c r="G192" i="1" s="1"/>
  <c r="F191" i="1"/>
  <c r="G191" i="1" s="1"/>
  <c r="F190" i="1"/>
  <c r="G190" i="1" s="1"/>
  <c r="F189" i="1"/>
  <c r="G189" i="1" s="1"/>
  <c r="F188" i="1"/>
  <c r="G188" i="1" s="1"/>
  <c r="F187" i="1"/>
  <c r="G187" i="1" s="1"/>
  <c r="F184" i="1"/>
  <c r="G184" i="1" s="1"/>
  <c r="F182" i="1"/>
  <c r="G182" i="1" s="1"/>
  <c r="F181" i="1"/>
  <c r="G181" i="1" s="1"/>
  <c r="F180" i="1"/>
  <c r="G180" i="1" s="1"/>
  <c r="F179" i="1"/>
  <c r="G179" i="1" s="1"/>
  <c r="F178" i="1"/>
  <c r="G178" i="1" s="1"/>
  <c r="F172" i="1"/>
  <c r="G172" i="1" s="1"/>
  <c r="F171" i="1"/>
  <c r="G171" i="1" s="1"/>
  <c r="F168" i="1"/>
  <c r="G168" i="1" s="1"/>
  <c r="F167" i="1"/>
  <c r="G167" i="1" s="1"/>
  <c r="F166" i="1"/>
  <c r="G166" i="1" s="1"/>
  <c r="F165" i="1"/>
  <c r="G165" i="1" s="1"/>
  <c r="F164" i="1"/>
  <c r="G164" i="1" s="1"/>
  <c r="F162" i="1"/>
  <c r="G162" i="1" s="1"/>
  <c r="F161" i="1"/>
  <c r="G161" i="1" s="1"/>
  <c r="F160" i="1"/>
  <c r="G160" i="1" s="1"/>
  <c r="F159" i="1"/>
  <c r="G159" i="1" s="1"/>
  <c r="F156" i="1"/>
  <c r="G156" i="1" s="1"/>
  <c r="F154" i="1"/>
  <c r="G154" i="1" s="1"/>
  <c r="F153" i="1"/>
  <c r="G153" i="1" s="1"/>
  <c r="F152" i="1"/>
  <c r="G152" i="1" s="1"/>
  <c r="F151" i="1"/>
  <c r="G151" i="1" s="1"/>
  <c r="F150" i="1"/>
  <c r="G150" i="1" s="1"/>
  <c r="F147" i="1"/>
  <c r="G147" i="1" s="1"/>
  <c r="F146" i="1"/>
  <c r="G146" i="1" s="1"/>
  <c r="F145" i="1"/>
  <c r="G145" i="1" s="1"/>
  <c r="F144" i="1"/>
  <c r="G144" i="1" s="1"/>
  <c r="F141" i="1"/>
  <c r="G141" i="1" s="1"/>
  <c r="F139" i="1"/>
  <c r="G139" i="1" s="1"/>
  <c r="F138" i="1"/>
  <c r="G138" i="1" s="1"/>
  <c r="F137" i="1"/>
  <c r="G137" i="1" s="1"/>
  <c r="F136" i="1"/>
  <c r="G136" i="1" s="1"/>
  <c r="F135" i="1"/>
  <c r="G135" i="1" s="1"/>
  <c r="F132" i="1"/>
  <c r="G132" i="1" s="1"/>
  <c r="F131" i="1"/>
  <c r="G131" i="1" s="1"/>
  <c r="F130" i="1"/>
  <c r="G130" i="1" s="1"/>
  <c r="F129" i="1"/>
  <c r="G129" i="1" s="1"/>
  <c r="F126" i="1"/>
  <c r="G126" i="1" s="1"/>
  <c r="F124" i="1"/>
  <c r="G124" i="1" s="1"/>
  <c r="F123" i="1"/>
  <c r="G123" i="1" s="1"/>
  <c r="F122" i="1"/>
  <c r="G122" i="1" s="1"/>
  <c r="F121" i="1"/>
  <c r="G121" i="1" s="1"/>
  <c r="F120" i="1"/>
  <c r="G120" i="1" s="1"/>
  <c r="F118" i="1"/>
  <c r="G118" i="1" s="1"/>
  <c r="F117" i="1"/>
  <c r="G117" i="1" s="1"/>
  <c r="F115" i="1"/>
  <c r="G115" i="1" s="1"/>
  <c r="F108" i="1"/>
  <c r="G108" i="1" s="1"/>
  <c r="F107" i="1"/>
  <c r="G107" i="1" s="1"/>
  <c r="F102" i="1"/>
  <c r="G102" i="1" s="1"/>
  <c r="F98" i="1"/>
  <c r="G98" i="1" s="1"/>
  <c r="F97" i="1"/>
  <c r="G97" i="1" s="1"/>
  <c r="F96" i="1"/>
  <c r="G96" i="1" s="1"/>
  <c r="F95" i="1"/>
  <c r="G95" i="1" s="1"/>
  <c r="F92" i="1"/>
  <c r="G92" i="1" s="1"/>
  <c r="F90" i="1"/>
  <c r="G90" i="1" s="1"/>
  <c r="F89" i="1"/>
  <c r="G89" i="1" s="1"/>
  <c r="F88" i="1"/>
  <c r="G88" i="1" s="1"/>
  <c r="F87" i="1"/>
  <c r="G87" i="1" s="1"/>
  <c r="F86" i="1"/>
  <c r="G86" i="1" s="1"/>
  <c r="F23" i="1"/>
  <c r="G23" i="1" s="1"/>
  <c r="F24" i="1"/>
  <c r="G24" i="1" s="1"/>
  <c r="F25" i="1"/>
  <c r="G25" i="1" s="1"/>
  <c r="F26" i="1"/>
  <c r="G26" i="1" s="1"/>
  <c r="F27" i="1"/>
  <c r="G27" i="1" s="1"/>
  <c r="F29" i="1"/>
  <c r="G29" i="1" s="1"/>
  <c r="F32" i="1"/>
  <c r="G32" i="1" s="1"/>
  <c r="F33" i="1"/>
  <c r="G33" i="1" s="1"/>
  <c r="F34" i="1"/>
  <c r="G34" i="1" s="1"/>
  <c r="F35" i="1"/>
  <c r="G35" i="1" s="1"/>
  <c r="F38" i="1"/>
  <c r="G38" i="1" s="1"/>
  <c r="F39" i="1"/>
  <c r="G39" i="1" s="1"/>
  <c r="F40" i="1"/>
  <c r="G40" i="1" s="1"/>
  <c r="F41" i="1"/>
  <c r="G41" i="1" s="1"/>
  <c r="F42" i="1"/>
  <c r="G42" i="1" s="1"/>
  <c r="F44" i="1"/>
  <c r="G44" i="1" s="1"/>
  <c r="F47" i="1"/>
  <c r="G47" i="1" s="1"/>
  <c r="F48" i="1"/>
  <c r="G48" i="1" s="1"/>
  <c r="F49" i="1"/>
  <c r="G49" i="1" s="1"/>
  <c r="F50" i="1"/>
  <c r="G50" i="1" s="1"/>
  <c r="F53" i="1"/>
  <c r="G53" i="1" s="1"/>
  <c r="F58" i="1"/>
  <c r="G58" i="1" s="1"/>
  <c r="F64" i="1"/>
  <c r="G64" i="1" s="1"/>
  <c r="F73" i="1"/>
  <c r="G73" i="1" s="1"/>
  <c r="F78" i="1"/>
  <c r="G78" i="1" s="1"/>
  <c r="H381" i="1"/>
  <c r="E255" i="1" l="1"/>
  <c r="F255" i="1" l="1"/>
  <c r="G255" i="1" s="1"/>
  <c r="G382" i="1"/>
  <c r="F382" i="1"/>
  <c r="E382" i="1"/>
  <c r="D382" i="1"/>
  <c r="G381" i="1" l="1"/>
  <c r="F381" i="1"/>
  <c r="D381" i="1"/>
  <c r="F198" i="1" l="1"/>
  <c r="G198" i="1" s="1"/>
  <c r="F82" i="1" l="1"/>
  <c r="G82" i="1" s="1"/>
  <c r="F378" i="1" l="1"/>
  <c r="G378" i="1" s="1"/>
  <c r="F238" i="1" l="1"/>
  <c r="G238" i="1" s="1"/>
  <c r="E239" i="1" l="1"/>
  <c r="F239" i="1" s="1"/>
  <c r="G239" i="1" s="1"/>
  <c r="F241" i="1"/>
  <c r="G241" i="1" s="1"/>
  <c r="F233" i="1"/>
  <c r="G233" i="1" s="1"/>
  <c r="E246" i="1" l="1"/>
  <c r="F246" i="1" s="1"/>
  <c r="G246" i="1" s="1"/>
  <c r="F247" i="1"/>
  <c r="G247" i="1" s="1"/>
  <c r="F204" i="1"/>
  <c r="G204" i="1" s="1"/>
  <c r="F207" i="1"/>
  <c r="G207" i="1" s="1"/>
  <c r="F205" i="1"/>
  <c r="G205" i="1" s="1"/>
  <c r="F201" i="1"/>
  <c r="G201" i="1" s="1"/>
  <c r="F202" i="1"/>
  <c r="G202" i="1" s="1"/>
  <c r="F208" i="1"/>
  <c r="G208" i="1" s="1"/>
  <c r="F199" i="1"/>
  <c r="G199" i="1" s="1"/>
  <c r="F196" i="1"/>
  <c r="G196" i="1" s="1"/>
  <c r="F185" i="1"/>
  <c r="G185" i="1" s="1"/>
  <c r="F186" i="1"/>
  <c r="G186" i="1" s="1"/>
  <c r="F183" i="1"/>
  <c r="G183" i="1" s="1"/>
  <c r="E244" i="1" l="1"/>
  <c r="F244" i="1" s="1"/>
  <c r="G244" i="1" s="1"/>
  <c r="F232" i="1"/>
  <c r="G232" i="1" s="1"/>
  <c r="E256" i="1"/>
  <c r="F242" i="1"/>
  <c r="G242" i="1" s="1"/>
  <c r="E257" i="1"/>
  <c r="E251" i="1"/>
  <c r="F251" i="1" s="1"/>
  <c r="G251" i="1" s="1"/>
  <c r="F245" i="1"/>
  <c r="G245" i="1" s="1"/>
  <c r="F211" i="1"/>
  <c r="G211" i="1" s="1"/>
  <c r="F210" i="1"/>
  <c r="G210" i="1" s="1"/>
  <c r="F206" i="1"/>
  <c r="G206" i="1" s="1"/>
  <c r="F209" i="1"/>
  <c r="G209" i="1" s="1"/>
  <c r="F197" i="1"/>
  <c r="G197" i="1" s="1"/>
  <c r="F257" i="1" l="1"/>
  <c r="G257" i="1" s="1"/>
  <c r="F256" i="1"/>
  <c r="G256" i="1" s="1"/>
  <c r="E258" i="1"/>
  <c r="F194" i="1"/>
  <c r="G194" i="1" s="1"/>
  <c r="E177" i="1"/>
  <c r="F258" i="1" l="1"/>
  <c r="G258" i="1" s="1"/>
  <c r="F195" i="1"/>
  <c r="G195" i="1" s="1"/>
  <c r="F177" i="1"/>
  <c r="G177" i="1" s="1"/>
  <c r="E252" i="1"/>
  <c r="F212" i="1" l="1"/>
  <c r="G212" i="1" s="1"/>
  <c r="F252" i="1"/>
  <c r="G252" i="1" s="1"/>
  <c r="F448" i="1" l="1"/>
  <c r="G448" i="1" s="1"/>
  <c r="E444" i="1"/>
  <c r="F444" i="1" l="1"/>
  <c r="G444" i="1" s="1"/>
  <c r="F356" i="1"/>
  <c r="G356" i="1" s="1"/>
  <c r="F400" i="1"/>
  <c r="G400" i="1" s="1"/>
  <c r="F417" i="1"/>
  <c r="G417" i="1" s="1"/>
  <c r="E411" i="1"/>
  <c r="F438" i="1" l="1"/>
  <c r="G438" i="1" s="1"/>
  <c r="F440" i="1"/>
  <c r="G440" i="1" s="1"/>
  <c r="E439" i="1"/>
  <c r="F411" i="1"/>
  <c r="G411" i="1" s="1"/>
  <c r="E410" i="1"/>
  <c r="F410" i="1" l="1"/>
  <c r="G410" i="1" s="1"/>
  <c r="E387" i="1"/>
  <c r="E386" i="1" s="1"/>
  <c r="E385" i="1" s="1"/>
  <c r="F395" i="1"/>
  <c r="G395" i="1" s="1"/>
  <c r="F439" i="1"/>
  <c r="G439" i="1" s="1"/>
  <c r="F360" i="1"/>
  <c r="G360" i="1" s="1"/>
  <c r="F399" i="1"/>
  <c r="G399" i="1" s="1"/>
  <c r="E398" i="1"/>
  <c r="F398" i="1" l="1"/>
  <c r="G398" i="1" s="1"/>
  <c r="F387" i="1"/>
  <c r="G387" i="1" s="1"/>
  <c r="F386" i="1" l="1"/>
  <c r="G386" i="1" s="1"/>
  <c r="E384" i="1"/>
  <c r="F174" i="1" l="1"/>
  <c r="G174" i="1" s="1"/>
  <c r="F385" i="1"/>
  <c r="G385" i="1" s="1"/>
  <c r="F324" i="1"/>
  <c r="F173" i="1"/>
  <c r="G173" i="1" s="1"/>
  <c r="E220" i="1" l="1"/>
  <c r="F384" i="1"/>
  <c r="G384" i="1" s="1"/>
  <c r="F322" i="1"/>
  <c r="E253" i="1" l="1"/>
  <c r="F220" i="1"/>
  <c r="G220" i="1" s="1"/>
  <c r="F253" i="1" l="1"/>
  <c r="G253" i="1" s="1"/>
  <c r="E254" i="1"/>
  <c r="E260" i="1"/>
  <c r="F260" i="1" s="1"/>
  <c r="G260" i="1" s="1"/>
  <c r="F254" i="1" l="1"/>
  <c r="G254" i="1" s="1"/>
  <c r="F127" i="1" l="1"/>
  <c r="G127" i="1" s="1"/>
  <c r="E157" i="1"/>
  <c r="F142" i="1" l="1"/>
  <c r="G142" i="1" s="1"/>
  <c r="F157" i="1"/>
  <c r="G157" i="1" s="1"/>
  <c r="E163" i="1" l="1"/>
  <c r="F133" i="1"/>
  <c r="G133" i="1" s="1"/>
  <c r="F163" i="1" l="1"/>
  <c r="G163" i="1" s="1"/>
  <c r="F148" i="1"/>
  <c r="G148" i="1" s="1"/>
  <c r="F56" i="1" l="1"/>
  <c r="G56" i="1" s="1"/>
  <c r="F72" i="1" l="1"/>
  <c r="G72" i="1" s="1"/>
  <c r="F71" i="1" l="1"/>
  <c r="G71" i="1" s="1"/>
  <c r="F70" i="1"/>
  <c r="G70" i="1" s="1"/>
  <c r="F112" i="1" l="1"/>
  <c r="G112" i="1" s="1"/>
  <c r="F110" i="1"/>
  <c r="G110" i="1" s="1"/>
  <c r="F75" i="1"/>
  <c r="G75" i="1" s="1"/>
  <c r="F45" i="1"/>
  <c r="G45" i="1" s="1"/>
  <c r="F57" i="1"/>
  <c r="G57" i="1" s="1"/>
  <c r="E55" i="1"/>
  <c r="F51" i="1"/>
  <c r="G51" i="1" s="1"/>
  <c r="F103" i="1" l="1"/>
  <c r="G103" i="1" s="1"/>
  <c r="F65" i="1"/>
  <c r="G65" i="1" s="1"/>
  <c r="F69" i="1"/>
  <c r="G69" i="1" s="1"/>
  <c r="E68" i="1"/>
  <c r="E54" i="1"/>
  <c r="F55" i="1"/>
  <c r="G55" i="1" s="1"/>
  <c r="E365" i="1"/>
  <c r="F30" i="1"/>
  <c r="G30" i="1" s="1"/>
  <c r="E93" i="1"/>
  <c r="F28" i="1"/>
  <c r="G28" i="1" s="1"/>
  <c r="F365" i="1" l="1"/>
  <c r="G365" i="1" s="1"/>
  <c r="F114" i="1"/>
  <c r="G114" i="1" s="1"/>
  <c r="F68" i="1"/>
  <c r="G68" i="1" s="1"/>
  <c r="E76" i="1"/>
  <c r="F74" i="1"/>
  <c r="G74" i="1" s="1"/>
  <c r="F83" i="1"/>
  <c r="G83" i="1" s="1"/>
  <c r="F84" i="1"/>
  <c r="G84" i="1" s="1"/>
  <c r="F54" i="1"/>
  <c r="G54" i="1" s="1"/>
  <c r="F93" i="1"/>
  <c r="G93" i="1" s="1"/>
  <c r="F31" i="1"/>
  <c r="G31" i="1" s="1"/>
  <c r="F111" i="1" l="1"/>
  <c r="G111" i="1" s="1"/>
  <c r="F79" i="1"/>
  <c r="G79" i="1" s="1"/>
  <c r="F59" i="1"/>
  <c r="G59" i="1" s="1"/>
  <c r="E52" i="1"/>
  <c r="E60" i="1" s="1"/>
  <c r="F76" i="1"/>
  <c r="G76" i="1" s="1"/>
  <c r="F113" i="1" l="1"/>
  <c r="G113" i="1" s="1"/>
  <c r="F105" i="1"/>
  <c r="G105" i="1" s="1"/>
  <c r="E116" i="1"/>
  <c r="F109" i="1"/>
  <c r="G109" i="1" s="1"/>
  <c r="F67" i="1"/>
  <c r="G67" i="1" s="1"/>
  <c r="F52" i="1"/>
  <c r="G52" i="1" s="1"/>
  <c r="F36" i="1"/>
  <c r="G36" i="1" s="1"/>
  <c r="E99" i="1"/>
  <c r="E22" i="1"/>
  <c r="F60" i="1"/>
  <c r="G60" i="1" s="1"/>
  <c r="F116" i="1" l="1"/>
  <c r="G116" i="1" s="1"/>
  <c r="F104" i="1"/>
  <c r="G104" i="1" s="1"/>
  <c r="F99" i="1"/>
  <c r="G99" i="1" s="1"/>
  <c r="F22" i="1"/>
  <c r="G22" i="1" s="1"/>
  <c r="E316" i="1"/>
  <c r="F316" i="1" s="1"/>
  <c r="F101" i="1" l="1"/>
  <c r="G101" i="1" s="1"/>
  <c r="E100" i="1"/>
  <c r="F46" i="1"/>
  <c r="G46" i="1" s="1"/>
  <c r="E94" i="1"/>
  <c r="F106" i="1" l="1"/>
  <c r="G106" i="1" s="1"/>
  <c r="F100" i="1"/>
  <c r="G100" i="1" s="1"/>
  <c r="F94" i="1"/>
  <c r="G94" i="1" s="1"/>
  <c r="E313" i="1" l="1"/>
  <c r="F293" i="1"/>
  <c r="G293" i="1" s="1"/>
  <c r="F313" i="1" l="1"/>
  <c r="G313" i="1" s="1"/>
  <c r="F281" i="1" l="1"/>
  <c r="G281" i="1" s="1"/>
  <c r="F291" i="1" l="1"/>
  <c r="G291" i="1" s="1"/>
  <c r="F282" i="1" l="1"/>
  <c r="G282" i="1" s="1"/>
  <c r="F292" i="1"/>
  <c r="G292" i="1" s="1"/>
  <c r="E262" i="1" l="1"/>
  <c r="F261" i="1"/>
  <c r="G261" i="1" s="1"/>
  <c r="F262" i="1" l="1"/>
  <c r="G262" i="1" s="1"/>
  <c r="F128" i="1" l="1"/>
  <c r="G128" i="1" s="1"/>
  <c r="F63" i="1"/>
  <c r="G63" i="1" s="1"/>
  <c r="F62" i="1" l="1"/>
  <c r="G62" i="1" s="1"/>
  <c r="F361" i="1" l="1"/>
  <c r="G361" i="1" s="1"/>
  <c r="E66" i="1" l="1"/>
  <c r="F61" i="1"/>
  <c r="G61" i="1" s="1"/>
  <c r="F66" i="1" l="1"/>
  <c r="G66" i="1" s="1"/>
  <c r="F125" i="1" l="1"/>
  <c r="G125" i="1" s="1"/>
  <c r="F140" i="1" l="1"/>
  <c r="G140" i="1" s="1"/>
  <c r="E37" i="1"/>
  <c r="E91" i="1"/>
  <c r="F43" i="1"/>
  <c r="G43" i="1" s="1"/>
  <c r="E155" i="1"/>
  <c r="F155" i="1" l="1"/>
  <c r="G155" i="1" s="1"/>
  <c r="E85" i="1"/>
  <c r="E77" i="1"/>
  <c r="F37" i="1"/>
  <c r="G37" i="1" s="1"/>
  <c r="F91" i="1"/>
  <c r="G91" i="1" s="1"/>
  <c r="F77" i="1" l="1"/>
  <c r="G77" i="1" s="1"/>
  <c r="E80" i="1"/>
  <c r="E119" i="1"/>
  <c r="F85" i="1"/>
  <c r="G85" i="1" s="1"/>
  <c r="E170" i="1" l="1"/>
  <c r="F119" i="1"/>
  <c r="G119" i="1" s="1"/>
  <c r="F80" i="1"/>
  <c r="G80" i="1" s="1"/>
  <c r="F170" i="1" l="1"/>
  <c r="G170" i="1" s="1"/>
  <c r="E175" i="1"/>
  <c r="F175" i="1" l="1"/>
  <c r="G175" i="1" s="1"/>
  <c r="F143" i="1" l="1"/>
  <c r="G143" i="1" s="1"/>
  <c r="E158" i="1"/>
  <c r="E134" i="1"/>
  <c r="F134" i="1" l="1"/>
  <c r="G134" i="1" s="1"/>
  <c r="E149" i="1"/>
  <c r="F158" i="1"/>
  <c r="G158" i="1" s="1"/>
  <c r="F149" i="1" l="1"/>
  <c r="G149" i="1" s="1"/>
  <c r="F363" i="1" l="1"/>
  <c r="G363" i="1" s="1"/>
</calcChain>
</file>

<file path=xl/sharedStrings.xml><?xml version="1.0" encoding="utf-8"?>
<sst xmlns="http://schemas.openxmlformats.org/spreadsheetml/2006/main" count="1792" uniqueCount="731">
  <si>
    <t>№ п/п</t>
  </si>
  <si>
    <t>Показатель</t>
  </si>
  <si>
    <t>Ед. изм.</t>
  </si>
  <si>
    <t>Факт</t>
  </si>
  <si>
    <t>I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</si>
  <si>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</si>
  <si>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</si>
  <si>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</si>
  <si>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</si>
  <si>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</si>
  <si>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</si>
  <si>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</si>
  <si>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</si>
  <si>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</si>
  <si>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</si>
  <si>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</si>
  <si>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</si>
  <si>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</si>
  <si>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</si>
  <si>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</si>
  <si>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</si>
  <si>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</si>
  <si>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</si>
  <si>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</si>
  <si>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</si>
  <si>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</si>
  <si>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</si>
  <si>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</si>
  <si>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</si>
  <si>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</si>
  <si>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</si>
  <si>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</si>
  <si>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</si>
  <si>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</si>
  <si>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</si>
  <si>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</si>
  <si>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</si>
  <si>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</si>
  <si>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</si>
  <si>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</si>
  <si>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</si>
  <si>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</si>
  <si>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</si>
  <si>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</si>
  <si>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</si>
  <si>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</si>
  <si>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</si>
  <si>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</si>
  <si>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</si>
  <si>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</si>
  <si>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</si>
  <si>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</si>
  <si>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</si>
  <si>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</si>
  <si>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</si>
  <si>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</si>
  <si>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</si>
  <si>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</si>
  <si>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</si>
  <si>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</si>
  <si>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</si>
  <si>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</si>
  <si>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</si>
  <si>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</si>
  <si>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</si>
  <si>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</si>
  <si>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</si>
  <si>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</si>
  <si>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</si>
  <si>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</si>
  <si>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</si>
  <si>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</si>
  <si>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</si>
  <si>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</si>
  <si>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</si>
  <si>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</si>
  <si>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</si>
  <si>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</si>
  <si>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</si>
  <si>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</si>
  <si>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</si>
  <si>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</si>
  <si>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</si>
  <si>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</si>
  <si>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</si>
  <si>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</si>
  <si>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</si>
  <si>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</si>
  <si>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</si>
  <si>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</si>
  <si>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</si>
  <si>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</si>
  <si>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</si>
  <si>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</si>
  <si>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</si>
  <si>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</si>
  <si>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</si>
  <si>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</si>
  <si>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</si>
  <si>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</si>
  <si>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</si>
  <si>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</si>
  <si>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</si>
  <si>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</si>
  <si>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</si>
  <si>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</si>
  <si>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</si>
  <si>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</si>
  <si>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</si>
  <si>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</si>
  <si>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</si>
  <si>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</si>
  <si>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</si>
  <si>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</si>
  <si>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</si>
  <si>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</si>
  <si>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</si>
  <si>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</si>
  <si>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</si>
  <si>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</si>
  <si>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</si>
  <si>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</si>
  <si>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</si>
  <si>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</si>
  <si>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</si>
  <si>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</si>
  <si>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</si>
  <si>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</si>
  <si>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</si>
  <si>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</si>
  <si>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</si>
  <si>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</si>
  <si>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</si>
  <si>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</si>
  <si>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</si>
  <si>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</si>
  <si>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</si>
  <si>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</si>
  <si>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</si>
  <si>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</si>
  <si>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</si>
  <si>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</si>
  <si>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</si>
  <si>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</si>
  <si>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</si>
  <si>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</si>
  <si>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</si>
  <si>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</si>
  <si>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</si>
  <si>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</si>
  <si>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</si>
  <si>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</si>
  <si>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</si>
  <si>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</si>
  <si>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</si>
  <si>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</si>
  <si>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</si>
  <si>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</si>
  <si>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</si>
  <si>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</si>
  <si>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</si>
  <si>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</si>
  <si>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</si>
  <si>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</si>
  <si>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</si>
  <si>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</si>
  <si>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</si>
  <si>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</si>
  <si>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</si>
  <si>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</si>
  <si>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</si>
  <si>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</si>
  <si>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</si>
  <si>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</si>
  <si>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</si>
  <si>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</si>
  <si>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</si>
  <si>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</si>
  <si>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</si>
  <si>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</si>
  <si>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</si>
  <si>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</si>
  <si>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</si>
  <si>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</si>
  <si>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</si>
  <si>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</si>
  <si>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</si>
  <si>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</si>
  <si>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</si>
  <si>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</si>
  <si>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</si>
  <si>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</si>
  <si>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</si>
  <si>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</si>
  <si>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</si>
  <si>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</si>
  <si>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</si>
  <si>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</si>
  <si>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</si>
  <si>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</si>
  <si>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</si>
  <si>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</si>
  <si>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</si>
  <si>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</si>
  <si>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</si>
  <si>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</si>
  <si>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</si>
  <si>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</si>
  <si>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</si>
  <si>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</si>
  <si>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</si>
  <si>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</si>
  <si>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</si>
  <si>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</si>
  <si>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</si>
  <si>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</si>
  <si>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</si>
  <si>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</si>
  <si>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</si>
  <si>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</si>
  <si>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</si>
  <si>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</si>
  <si>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</si>
  <si>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</si>
  <si>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</si>
  <si>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</si>
  <si>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</si>
  <si>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</si>
  <si>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</si>
  <si>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</si>
  <si>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</si>
  <si>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</si>
  <si>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</si>
  <si>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</si>
  <si>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</si>
  <si>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</si>
  <si>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</si>
  <si>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</si>
  <si>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</si>
  <si>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</si>
  <si>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</si>
  <si>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</si>
  <si>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</si>
  <si>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</si>
  <si>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</si>
  <si>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</si>
  <si>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</si>
  <si>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</si>
  <si>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</si>
  <si>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</si>
  <si>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</si>
  <si>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</si>
  <si>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</si>
  <si>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</si>
  <si>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</si>
  <si>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</si>
  <si>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</si>
  <si>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</si>
  <si>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</si>
  <si>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</si>
  <si>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</si>
  <si>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</si>
  <si>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</si>
  <si>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</si>
  <si>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</si>
  <si>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</si>
  <si>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</si>
  <si>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</si>
  <si>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</si>
  <si>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</si>
  <si>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</si>
  <si>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</si>
  <si>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</si>
  <si>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</si>
  <si>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</si>
  <si>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</si>
  <si>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</si>
  <si>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</si>
  <si>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</si>
  <si>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</si>
  <si>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</si>
  <si>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</si>
  <si>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</si>
  <si>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</si>
  <si>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</si>
  <si>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</si>
  <si>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</si>
  <si>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</si>
  <si>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</si>
  <si>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</si>
  <si>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</si>
  <si>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</si>
  <si>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</si>
  <si>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</si>
  <si>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</si>
  <si>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</si>
  <si>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</si>
  <si>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</si>
  <si>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</si>
  <si>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</si>
  <si>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</si>
  <si>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</si>
  <si>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</si>
  <si>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</si>
  <si>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</si>
  <si>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</si>
  <si>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</si>
  <si>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</si>
  <si>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</si>
  <si>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</si>
  <si>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</si>
  <si>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</si>
  <si>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</si>
  <si>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</si>
  <si>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</si>
  <si>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</si>
  <si>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</si>
  <si>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</si>
  <si>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</si>
  <si>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</si>
  <si>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</si>
  <si>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</si>
  <si>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</si>
  <si>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</si>
  <si>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</si>
  <si>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</si>
  <si>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</si>
  <si>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</si>
  <si>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</si>
  <si>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</si>
  <si>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</si>
  <si>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</si>
  <si>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</si>
  <si>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</si>
  <si>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</si>
  <si>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</si>
  <si>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</si>
  <si>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</si>
  <si>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</si>
  <si>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15.2</t>
  </si>
  <si>
    <t>15.3</t>
  </si>
  <si>
    <t>Прочие выплаты по финансовым операциям</t>
  </si>
  <si>
    <t>XVI</t>
  </si>
  <si>
    <t>XVII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</si>
  <si>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</si>
  <si>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</si>
  <si>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</si>
  <si>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</si>
  <si>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</si>
  <si>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</si>
  <si>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</si>
  <si>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</si>
  <si>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</si>
  <si>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</si>
  <si>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</si>
  <si>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</si>
  <si>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</si>
  <si>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</si>
  <si>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</si>
  <si>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</si>
  <si>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</si>
  <si>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</si>
  <si>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</si>
  <si>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</si>
  <si>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</si>
  <si>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</si>
  <si>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</si>
  <si>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</si>
  <si>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</si>
  <si>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</si>
  <si>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</si>
  <si>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</si>
  <si>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</si>
  <si>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</si>
  <si>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</si>
  <si>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</si>
  <si>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</si>
  <si>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</si>
  <si>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</si>
  <si>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</si>
  <si>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</si>
  <si>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</si>
  <si>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</si>
  <si>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</si>
  <si>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</si>
  <si>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</si>
  <si>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</si>
  <si>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</si>
  <si>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</si>
  <si>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</si>
  <si>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</si>
  <si>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</si>
  <si>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</si>
  <si>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</si>
  <si>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</si>
  <si>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</si>
  <si>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</si>
  <si>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</si>
  <si>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</si>
  <si>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</si>
  <si>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</si>
  <si>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</si>
  <si>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</si>
  <si>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</si>
  <si>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</si>
  <si>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</si>
  <si>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</si>
  <si>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</si>
  <si>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</si>
  <si>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</si>
  <si>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</si>
  <si>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</si>
  <si>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</si>
  <si>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</si>
  <si>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</si>
  <si>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</si>
  <si>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</si>
  <si>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</si>
  <si>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</si>
  <si>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</si>
  <si>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</si>
  <si>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</si>
  <si>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</si>
  <si>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</si>
  <si>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</si>
  <si>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</si>
  <si>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</si>
  <si>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</si>
  <si>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</si>
  <si>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</si>
  <si>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</si>
  <si>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</si>
  <si>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</si>
  <si>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</si>
  <si>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</si>
  <si>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</si>
  <si>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</si>
  <si>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</si>
  <si>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</si>
  <si>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</si>
  <si>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</si>
  <si>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</si>
  <si>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</si>
  <si>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</si>
  <si>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</si>
  <si>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</si>
  <si>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</si>
  <si>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</si>
  <si>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</si>
  <si>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</si>
  <si>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</si>
  <si>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</si>
  <si>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23.3.7</t>
  </si>
  <si>
    <t>от реализации тепловой энергии (мощности)</t>
  </si>
  <si>
    <t>23.3.8</t>
  </si>
  <si>
    <t>от оказания услуг по оперативно-диспетчерскому управлению в электроэнергетике всего, в том числе:</t>
  </si>
  <si>
    <t>23.3.8.1</t>
  </si>
  <si>
    <t>23.3.8.2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</si>
  <si>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</si>
  <si>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</si>
  <si>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</si>
  <si>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</si>
  <si>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</si>
  <si>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</si>
  <si>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</si>
  <si>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</si>
  <si>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</si>
  <si>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</si>
  <si>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</si>
  <si>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</si>
  <si>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</si>
  <si>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</si>
  <si>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</si>
  <si>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</si>
  <si>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</si>
  <si>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</si>
  <si>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</si>
  <si>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</si>
  <si>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</si>
  <si>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</si>
  <si>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</si>
  <si>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</si>
  <si>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</si>
  <si>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</si>
  <si>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</si>
  <si>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</si>
  <si>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</si>
  <si>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</si>
  <si>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</si>
  <si>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</si>
  <si>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</si>
  <si>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</si>
  <si>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</si>
  <si>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</si>
  <si>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</si>
  <si>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</si>
  <si>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</si>
  <si>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</si>
  <si>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</si>
  <si>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</si>
  <si>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</si>
  <si>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</si>
  <si>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</si>
  <si>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</si>
  <si>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</si>
  <si>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</si>
  <si>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</si>
  <si>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</si>
  <si>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</si>
  <si>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</si>
  <si>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</si>
  <si>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</si>
  <si>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</si>
  <si>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</si>
  <si>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</si>
  <si>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</si>
  <si>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</si>
  <si>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</si>
  <si>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</si>
  <si>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</si>
  <si>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</si>
  <si>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</si>
  <si>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</si>
  <si>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</si>
  <si>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</si>
  <si>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</si>
  <si>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</si>
  <si>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</si>
  <si>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</si>
  <si>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</si>
  <si>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</si>
  <si>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</si>
  <si>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</si>
  <si>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</si>
  <si>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</si>
  <si>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</si>
  <si>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</si>
  <si>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</si>
  <si>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</si>
  <si>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</si>
  <si>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</si>
  <si>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</si>
  <si>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</si>
  <si>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</si>
  <si>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</si>
  <si>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</si>
  <si>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</si>
  <si>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</si>
  <si>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</si>
  <si>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</si>
  <si>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</si>
  <si>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</si>
  <si>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</si>
  <si>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</si>
  <si>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</si>
  <si>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</si>
  <si>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</si>
  <si>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</si>
  <si>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</si>
  <si>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</si>
  <si>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</si>
  <si>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</si>
  <si>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</si>
  <si>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</si>
  <si>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</si>
  <si>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</si>
  <si>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</si>
  <si>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</si>
  <si>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</si>
  <si>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</si>
  <si>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</si>
  <si>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</si>
  <si>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</si>
  <si>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</si>
  <si>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</si>
  <si>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</si>
  <si>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</si>
  <si>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</si>
  <si>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</si>
  <si>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</si>
  <si>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</si>
  <si>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</si>
  <si>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</si>
  <si>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</si>
  <si>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</si>
  <si>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</si>
  <si>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</si>
  <si>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</si>
  <si>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</si>
  <si>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</si>
  <si>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</si>
  <si>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</si>
  <si>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</si>
  <si>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</si>
  <si>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</si>
  <si>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</si>
  <si>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</si>
  <si>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</si>
  <si>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</si>
  <si>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</si>
  <si>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</si>
  <si>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</si>
  <si>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</si>
  <si>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</si>
  <si>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</si>
  <si>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</si>
  <si>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</si>
  <si>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</si>
  <si>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</si>
  <si>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</si>
  <si>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</si>
  <si>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</si>
  <si>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</si>
  <si>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</si>
  <si>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</si>
  <si>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</si>
  <si>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</si>
  <si>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</si>
  <si>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</si>
  <si>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</si>
  <si>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</si>
  <si>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</si>
  <si>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</si>
  <si>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</si>
  <si>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</si>
  <si>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</si>
  <si>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</si>
  <si>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</si>
  <si>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</si>
  <si>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</si>
  <si>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</si>
  <si>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</si>
  <si>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</si>
  <si>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</si>
  <si>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</si>
  <si>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</si>
  <si>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</si>
  <si>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</si>
  <si>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</si>
  <si>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</si>
  <si>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</si>
  <si>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</si>
  <si>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</si>
  <si>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</si>
  <si>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</si>
  <si>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</si>
  <si>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</si>
  <si>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</si>
  <si>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</si>
  <si>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</si>
  <si>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</si>
  <si>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15.1.1</t>
  </si>
  <si>
    <t>15.1.2</t>
  </si>
  <si>
    <t>15.1.3</t>
  </si>
  <si>
    <t xml:space="preserve">План </t>
  </si>
  <si>
    <t>услуги инфраструктурных организаций</t>
  </si>
  <si>
    <t>Выручка от реализации товаров (работ, услуг)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</si>
  <si>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</si>
  <si>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</si>
  <si>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</si>
  <si>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</si>
  <si>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</si>
  <si>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</si>
  <si>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</si>
  <si>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</si>
  <si>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</si>
  <si>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Амортизация всего,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</si>
  <si>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</si>
  <si>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</si>
  <si>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</si>
  <si>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</si>
  <si>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</si>
  <si>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</si>
  <si>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</si>
  <si>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</si>
  <si>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</si>
  <si>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</si>
  <si>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</si>
  <si>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</si>
  <si>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</si>
  <si>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</si>
  <si>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</si>
  <si>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</si>
  <si>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</si>
  <si>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</si>
  <si>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</si>
  <si>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</si>
  <si>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</si>
  <si>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</si>
  <si>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</si>
  <si>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</si>
  <si>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</si>
  <si>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</si>
  <si>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</si>
  <si>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</si>
  <si>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</si>
  <si>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</si>
  <si>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</si>
  <si>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</si>
  <si>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</si>
  <si>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</si>
  <si>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</si>
  <si>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</si>
  <si>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</si>
  <si>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</si>
  <si>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</si>
  <si>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</si>
  <si>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</si>
  <si>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покупная энергия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</si>
  <si>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</si>
  <si>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</si>
  <si>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</si>
  <si>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 xml:space="preserve">Раздел 2. Источники финансирования инвестиционной программы субъекта электроэнергетики </t>
  </si>
  <si>
    <t xml:space="preserve">Раздел 1. Финансово-экономическая модель деятельности субъекта электроэнергетики </t>
  </si>
  <si>
    <t>Инвестиционная программа АО "Чеченэнерго"</t>
  </si>
  <si>
    <t xml:space="preserve">    реквизиты решения органа исполнительной власти, утвердившего инвестиционную программу</t>
  </si>
  <si>
    <t>Отклонения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</si>
  <si>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</si>
  <si>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</si>
  <si>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</si>
  <si>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Рост обусловлен восстановлением резерва по сомнительным долгам в связи с поступлением ДС за поставленную электроэнергию от конечных потребителей (просроченная задолженность)</t>
  </si>
  <si>
    <t>Рост обусловлен созданием дополнительного резерва по сомнительным долгам в связи с низкой платежной дисциплиной конечных потребителей электроэнергии</t>
  </si>
  <si>
    <t xml:space="preserve"> 2025 г. </t>
  </si>
  <si>
    <t>Утвержденные плановые значения показателей приведены в соответствии с приказом Минэнерго России от 12.12.2024 №35@</t>
  </si>
  <si>
    <t>Приложение № 20</t>
  </si>
  <si>
    <t>к приказу Минэнерго России</t>
  </si>
  <si>
    <t>от « 25 » апреля 2018 г. № 320</t>
  </si>
  <si>
    <t xml:space="preserve"> полное наименование субъекта электроэнергетики</t>
  </si>
  <si>
    <t>Субъект Российской Федерации: Чеченская Республика</t>
  </si>
  <si>
    <t>Форма 20.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</si>
  <si>
    <t>Год раскрытия (предоставления)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</si>
</sst>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%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139">
    <xf numFmtId="0" fontId="0" fillId="0" borderId="0" xfId="0"/>
    <xf numFmtId="0" fontId="5" fillId="0" borderId="6" xfId="3" applyFont="1" applyFill="1" applyBorder="1" applyAlignment="1">
      <alignment horizontal="center" vertical="center" wrapText="1"/>
    </xf>
    <xf numFmtId="49" fontId="7" fillId="0" borderId="9" xfId="3" applyNumberFormat="1" applyFont="1" applyFill="1" applyBorder="1" applyAlignment="1">
      <alignment horizontal="center" vertical="center"/>
    </xf>
    <xf numFmtId="0" fontId="7" fillId="0" borderId="9" xfId="3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3" fillId="0" borderId="3" xfId="3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1"/>
    </xf>
    <xf numFmtId="0" fontId="3" fillId="0" borderId="7" xfId="3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wrapText="1" indent="3"/>
    </xf>
    <xf numFmtId="0" fontId="2" fillId="0" borderId="6" xfId="3" applyFont="1" applyFill="1" applyBorder="1" applyAlignment="1">
      <alignment horizontal="left" vertical="center" indent="3"/>
    </xf>
    <xf numFmtId="0" fontId="2" fillId="0" borderId="6" xfId="3" applyFont="1" applyFill="1" applyBorder="1" applyAlignment="1">
      <alignment horizontal="left" vertical="center" wrapText="1" indent="5"/>
    </xf>
    <xf numFmtId="0" fontId="2" fillId="0" borderId="6" xfId="0" applyFont="1" applyFill="1" applyBorder="1" applyAlignment="1">
      <alignment horizontal="left" vertical="center" wrapText="1" indent="7"/>
    </xf>
    <xf numFmtId="49" fontId="3" fillId="0" borderId="15" xfId="0" applyNumberFormat="1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left" vertical="center" indent="3"/>
    </xf>
    <xf numFmtId="0" fontId="3" fillId="0" borderId="16" xfId="3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left" vertical="center" indent="3"/>
    </xf>
    <xf numFmtId="0" fontId="3" fillId="0" borderId="10" xfId="3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0" fontId="3" fillId="0" borderId="20" xfId="3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3" applyFont="1" applyFill="1" applyBorder="1" applyAlignment="1">
      <alignment horizontal="left" vertical="center" wrapText="1" indent="1"/>
    </xf>
    <xf numFmtId="0" fontId="2" fillId="0" borderId="0" xfId="3" applyFont="1" applyFill="1"/>
    <xf numFmtId="0" fontId="2" fillId="0" borderId="0" xfId="3" applyFont="1" applyFill="1" applyAlignment="1">
      <alignment vertical="center"/>
    </xf>
    <xf numFmtId="0" fontId="2" fillId="0" borderId="11" xfId="0" applyFont="1" applyFill="1" applyBorder="1" applyAlignment="1">
      <alignment horizontal="left" vertical="center" wrapText="1" indent="1"/>
    </xf>
    <xf numFmtId="0" fontId="2" fillId="0" borderId="9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7" xfId="3" applyFont="1" applyFill="1" applyBorder="1" applyAlignment="1">
      <alignment horizontal="center" vertical="center" wrapText="1"/>
    </xf>
    <xf numFmtId="49" fontId="7" fillId="0" borderId="18" xfId="3" applyNumberFormat="1" applyFont="1" applyFill="1" applyBorder="1" applyAlignment="1">
      <alignment horizontal="center" vertical="center"/>
    </xf>
    <xf numFmtId="0" fontId="7" fillId="0" borderId="10" xfId="3" applyFont="1" applyFill="1" applyBorder="1" applyAlignment="1">
      <alignment horizontal="center" vertical="center" wrapText="1"/>
    </xf>
    <xf numFmtId="4" fontId="2" fillId="0" borderId="14" xfId="3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/>
    </xf>
    <xf numFmtId="4" fontId="2" fillId="0" borderId="6" xfId="3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 indent="1"/>
    </xf>
    <xf numFmtId="4" fontId="2" fillId="0" borderId="9" xfId="3" applyNumberFormat="1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/>
    </xf>
    <xf numFmtId="49" fontId="3" fillId="0" borderId="5" xfId="3" applyNumberFormat="1" applyFont="1" applyFill="1" applyBorder="1" applyAlignment="1">
      <alignment horizontal="center" vertical="center"/>
    </xf>
    <xf numFmtId="4" fontId="2" fillId="0" borderId="6" xfId="3" applyNumberFormat="1" applyFont="1" applyFill="1" applyBorder="1" applyAlignment="1">
      <alignment horizontal="center" vertical="center"/>
    </xf>
    <xf numFmtId="49" fontId="3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0" fontId="3" fillId="0" borderId="0" xfId="3" applyFont="1" applyFill="1" applyAlignment="1">
      <alignment horizontal="center" vertical="center" wrapText="1"/>
    </xf>
    <xf numFmtId="49" fontId="5" fillId="0" borderId="17" xfId="3" applyNumberFormat="1" applyFont="1" applyFill="1" applyBorder="1" applyAlignment="1">
      <alignment horizontal="left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2" fillId="0" borderId="0" xfId="3" applyNumberFormat="1" applyFont="1" applyFill="1"/>
    <xf numFmtId="4" fontId="8" fillId="0" borderId="2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10" fontId="8" fillId="0" borderId="6" xfId="2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3" fontId="2" fillId="0" borderId="11" xfId="1" applyNumberFormat="1" applyFont="1" applyFill="1" applyBorder="1" applyAlignment="1">
      <alignment horizontal="center" vertical="center"/>
    </xf>
    <xf numFmtId="10" fontId="8" fillId="0" borderId="9" xfId="2" applyNumberFormat="1" applyFont="1" applyFill="1" applyBorder="1" applyAlignment="1">
      <alignment horizontal="center" vertical="center"/>
    </xf>
    <xf numFmtId="10" fontId="8" fillId="0" borderId="11" xfId="2" applyNumberFormat="1" applyFont="1" applyFill="1" applyBorder="1" applyAlignment="1">
      <alignment horizontal="center" vertical="center"/>
    </xf>
    <xf numFmtId="4" fontId="3" fillId="0" borderId="6" xfId="3" applyNumberFormat="1" applyFont="1" applyFill="1" applyBorder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0" fontId="6" fillId="0" borderId="25" xfId="3" applyFont="1" applyFill="1" applyBorder="1" applyAlignment="1">
      <alignment horizontal="center" vertical="center" wrapText="1"/>
    </xf>
    <xf numFmtId="164" fontId="2" fillId="0" borderId="0" xfId="1" applyFont="1" applyFill="1"/>
    <xf numFmtId="10" fontId="2" fillId="0" borderId="0" xfId="2" applyNumberFormat="1" applyFont="1" applyFill="1"/>
    <xf numFmtId="0" fontId="2" fillId="0" borderId="2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indent="5"/>
    </xf>
    <xf numFmtId="0" fontId="2" fillId="0" borderId="11" xfId="3" applyFont="1" applyFill="1" applyBorder="1" applyAlignment="1">
      <alignment horizontal="left" vertical="center" indent="5"/>
    </xf>
    <xf numFmtId="0" fontId="8" fillId="0" borderId="7" xfId="0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7"/>
    </xf>
    <xf numFmtId="0" fontId="2" fillId="0" borderId="6" xfId="0" applyFont="1" applyFill="1" applyBorder="1" applyAlignment="1">
      <alignment horizontal="left" vertical="center" wrapText="1" indent="3"/>
    </xf>
    <xf numFmtId="49" fontId="3" fillId="0" borderId="26" xfId="3" applyNumberFormat="1" applyFont="1" applyFill="1" applyBorder="1" applyAlignment="1">
      <alignment horizontal="center" vertical="center"/>
    </xf>
    <xf numFmtId="0" fontId="2" fillId="0" borderId="27" xfId="3" applyFont="1" applyFill="1" applyBorder="1" applyAlignment="1">
      <alignment horizontal="left" vertical="center" wrapText="1" indent="3"/>
    </xf>
    <xf numFmtId="0" fontId="3" fillId="0" borderId="28" xfId="3" applyFont="1" applyFill="1" applyBorder="1" applyAlignment="1">
      <alignment horizontal="center" vertical="center"/>
    </xf>
    <xf numFmtId="4" fontId="2" fillId="0" borderId="27" xfId="3" applyNumberFormat="1" applyFont="1" applyFill="1" applyBorder="1" applyAlignment="1">
      <alignment horizontal="center" vertical="center"/>
    </xf>
    <xf numFmtId="4" fontId="2" fillId="0" borderId="0" xfId="3" applyNumberFormat="1" applyFont="1" applyFill="1" applyAlignment="1">
      <alignment vertical="center"/>
    </xf>
    <xf numFmtId="0" fontId="15" fillId="0" borderId="6" xfId="3" applyFont="1" applyFill="1" applyBorder="1" applyAlignment="1">
      <alignment horizontal="center" vertical="center" wrapText="1"/>
    </xf>
    <xf numFmtId="0" fontId="15" fillId="0" borderId="8" xfId="3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/>
    </xf>
    <xf numFmtId="165" fontId="8" fillId="0" borderId="6" xfId="2" applyNumberFormat="1" applyFont="1" applyFill="1" applyBorder="1" applyAlignment="1">
      <alignment horizontal="center" vertical="center"/>
    </xf>
    <xf numFmtId="165" fontId="8" fillId="0" borderId="9" xfId="2" applyNumberFormat="1" applyFont="1" applyFill="1" applyBorder="1" applyAlignment="1">
      <alignment horizontal="center" vertical="center"/>
    </xf>
    <xf numFmtId="165" fontId="3" fillId="0" borderId="6" xfId="2" applyNumberFormat="1" applyFont="1" applyFill="1" applyBorder="1" applyAlignment="1">
      <alignment horizontal="center" vertical="center"/>
    </xf>
    <xf numFmtId="165" fontId="2" fillId="0" borderId="6" xfId="2" applyNumberFormat="1" applyFont="1" applyFill="1" applyBorder="1" applyAlignment="1">
      <alignment horizontal="center" vertical="center"/>
    </xf>
    <xf numFmtId="165" fontId="2" fillId="0" borderId="9" xfId="2" applyNumberFormat="1" applyFont="1" applyFill="1" applyBorder="1" applyAlignment="1">
      <alignment horizontal="center" vertical="center"/>
    </xf>
    <xf numFmtId="165" fontId="2" fillId="0" borderId="11" xfId="2" applyNumberFormat="1" applyFont="1" applyFill="1" applyBorder="1" applyAlignment="1">
      <alignment horizontal="center" vertical="center"/>
    </xf>
    <xf numFmtId="165" fontId="2" fillId="0" borderId="14" xfId="2" applyNumberFormat="1" applyFont="1" applyFill="1" applyBorder="1" applyAlignment="1">
      <alignment horizontal="center" vertical="center" wrapText="1"/>
    </xf>
    <xf numFmtId="165" fontId="2" fillId="0" borderId="6" xfId="2" applyNumberFormat="1" applyFont="1" applyFill="1" applyBorder="1" applyAlignment="1">
      <alignment horizontal="center" vertical="center" wrapText="1"/>
    </xf>
    <xf numFmtId="165" fontId="2" fillId="0" borderId="9" xfId="2" applyNumberFormat="1" applyFont="1" applyFill="1" applyBorder="1" applyAlignment="1">
      <alignment horizontal="center" vertical="center" wrapText="1"/>
    </xf>
    <xf numFmtId="165" fontId="2" fillId="0" borderId="2" xfId="2" applyNumberFormat="1" applyFont="1" applyFill="1" applyBorder="1" applyAlignment="1">
      <alignment horizontal="center" vertical="center"/>
    </xf>
    <xf numFmtId="165" fontId="2" fillId="0" borderId="27" xfId="2" applyNumberFormat="1" applyFont="1" applyFill="1" applyBorder="1" applyAlignment="1">
      <alignment horizontal="center" vertical="center"/>
    </xf>
    <xf numFmtId="165" fontId="8" fillId="0" borderId="11" xfId="2" applyNumberFormat="1" applyFont="1" applyFill="1" applyBorder="1" applyAlignment="1">
      <alignment horizontal="center" vertical="center"/>
    </xf>
    <xf numFmtId="165" fontId="8" fillId="0" borderId="14" xfId="2" applyNumberFormat="1" applyFont="1" applyFill="1" applyBorder="1" applyAlignment="1">
      <alignment horizontal="center" vertical="center"/>
    </xf>
    <xf numFmtId="4" fontId="16" fillId="0" borderId="6" xfId="0" applyNumberFormat="1" applyFont="1" applyFill="1" applyBorder="1" applyAlignment="1">
      <alignment horizontal="center" vertical="center"/>
    </xf>
    <xf numFmtId="4" fontId="16" fillId="0" borderId="2" xfId="0" applyNumberFormat="1" applyFont="1" applyFill="1" applyBorder="1" applyAlignment="1">
      <alignment horizontal="center" vertical="center"/>
    </xf>
    <xf numFmtId="4" fontId="13" fillId="0" borderId="2" xfId="3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left" vertical="center" wrapText="1"/>
    </xf>
    <xf numFmtId="165" fontId="17" fillId="0" borderId="6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top"/>
    </xf>
    <xf numFmtId="49" fontId="3" fillId="0" borderId="0" xfId="3" applyNumberFormat="1" applyFont="1" applyFill="1" applyAlignment="1">
      <alignment horizontal="left" vertical="top" wrapText="1"/>
    </xf>
    <xf numFmtId="0" fontId="2" fillId="0" borderId="24" xfId="3" applyFont="1" applyFill="1" applyBorder="1" applyAlignment="1">
      <alignment horizontal="left" vertical="center" wrapText="1"/>
    </xf>
    <xf numFmtId="0" fontId="2" fillId="0" borderId="4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3" fillId="0" borderId="1" xfId="3" applyNumberFormat="1" applyFont="1" applyFill="1" applyBorder="1" applyAlignment="1">
      <alignment horizontal="center" vertical="center" wrapText="1"/>
    </xf>
    <xf numFmtId="49" fontId="3" fillId="0" borderId="5" xfId="3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6" fillId="0" borderId="24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25" xfId="3" applyFont="1" applyFill="1" applyBorder="1" applyAlignment="1">
      <alignment horizontal="center" vertical="center" wrapText="1"/>
    </xf>
    <xf numFmtId="49" fontId="10" fillId="0" borderId="12" xfId="3" applyNumberFormat="1" applyFont="1" applyFill="1" applyBorder="1" applyAlignment="1">
      <alignment horizontal="center" vertical="center"/>
    </xf>
    <xf numFmtId="49" fontId="10" fillId="0" borderId="13" xfId="3" applyNumberFormat="1" applyFont="1" applyFill="1" applyBorder="1" applyAlignment="1">
      <alignment horizontal="center" vertical="center"/>
    </xf>
    <xf numFmtId="49" fontId="10" fillId="0" borderId="21" xfId="3" applyNumberFormat="1" applyFont="1" applyFill="1" applyBorder="1" applyAlignment="1">
      <alignment horizontal="center" vertical="center"/>
    </xf>
    <xf numFmtId="49" fontId="10" fillId="0" borderId="22" xfId="3" applyNumberFormat="1" applyFont="1" applyFill="1" applyBorder="1" applyAlignment="1">
      <alignment horizontal="center" vertical="center"/>
    </xf>
    <xf numFmtId="0" fontId="11" fillId="0" borderId="23" xfId="3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0" fontId="14" fillId="0" borderId="24" xfId="3" applyFont="1" applyFill="1" applyBorder="1" applyAlignment="1">
      <alignment horizontal="center" vertical="center" wrapText="1"/>
    </xf>
    <xf numFmtId="0" fontId="14" fillId="0" borderId="4" xfId="3" applyFont="1" applyFill="1" applyBorder="1" applyAlignment="1">
      <alignment horizontal="center" vertical="center" wrapText="1"/>
    </xf>
    <xf numFmtId="0" fontId="15" fillId="0" borderId="29" xfId="3" applyFont="1" applyFill="1" applyBorder="1" applyAlignment="1">
      <alignment horizontal="center" vertical="center" wrapText="1"/>
    </xf>
    <xf numFmtId="0" fontId="15" fillId="0" borderId="14" xfId="3" applyFont="1" applyFill="1" applyBorder="1" applyAlignment="1">
      <alignment horizontal="center" vertical="center" wrapText="1"/>
    </xf>
    <xf numFmtId="0" fontId="14" fillId="0" borderId="25" xfId="3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top"/>
    </xf>
    <xf numFmtId="0" fontId="18" fillId="2" borderId="0" xfId="0" applyFont="1" applyFill="1" applyAlignment="1">
      <alignment horizontal="right" vertical="center"/>
    </xf>
    <xf numFmtId="0" fontId="12" fillId="0" borderId="0" xfId="3" applyFont="1" applyAlignment="1">
      <alignment horizontal="right"/>
    </xf>
    <xf numFmtId="0" fontId="12" fillId="0" borderId="0" xfId="0" applyFont="1" applyFill="1" applyAlignment="1">
      <alignment vertical="center"/>
    </xf>
  </cellXfs>
  <cellStyles count="5">
    <cellStyle name="Обычный" xfId="0" builtinId="0"/>
    <cellStyle name="Обычный 3 2" xfId="3"/>
    <cellStyle name="Обычный 8" xfId="4"/>
    <cellStyle name="Процентный" xfId="2" builtinId="5"/>
    <cellStyle name="Финансовый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5"/>
  <sheetViews>
    <sheetView tabSelected="1" view="pageBreakPreview" zoomScale="80" zoomScaleNormal="60" zoomScaleSheetLayoutView="80" workbookViewId="0">
      <selection activeCell="A13" sqref="A13"/>
    </sheetView>
  </sheetViews>
  <sheetFormatPr defaultColWidth="10.28515625" defaultRowHeight="15.75" outlineLevelRow="1" outlineLevelCol="1" x14ac:dyDescent="0.25"/>
  <cols>
    <col min="1" max="1" width="10.140625" style="45" customWidth="1"/>
    <col min="2" max="2" width="85.28515625" style="46" customWidth="1"/>
    <col min="3" max="3" width="12.28515625" style="47" customWidth="1"/>
    <col min="4" max="4" width="17.85546875" style="28" customWidth="1"/>
    <col min="5" max="5" width="15" style="28" customWidth="1" outlineLevel="1"/>
    <col min="6" max="6" width="19.28515625" style="28" customWidth="1" outlineLevel="1"/>
    <col min="7" max="7" width="21" style="28" customWidth="1"/>
    <col min="8" max="8" width="92.7109375" style="28" customWidth="1" outlineLevel="1"/>
    <col min="9" max="69" width="10.28515625" style="28"/>
    <col min="70" max="70" width="10.140625" style="28" customWidth="1"/>
    <col min="71" max="71" width="85.28515625" style="28" customWidth="1"/>
    <col min="72" max="72" width="12.28515625" style="28" customWidth="1"/>
    <col min="73" max="76" width="14.42578125" style="28" customWidth="1"/>
    <col min="77" max="77" width="20.42578125" style="28" customWidth="1"/>
    <col min="78" max="78" width="15.140625" style="28" customWidth="1"/>
    <col min="79" max="79" width="19.85546875" style="28" customWidth="1"/>
    <col min="80" max="80" width="15" style="28" customWidth="1"/>
    <col min="81" max="81" width="18.85546875" style="28" customWidth="1"/>
    <col min="82" max="82" width="15" style="28" customWidth="1"/>
    <col min="83" max="83" width="18.85546875" style="28" customWidth="1"/>
    <col min="84" max="84" width="15" style="28" customWidth="1"/>
    <col min="85" max="85" width="18.85546875" style="28" customWidth="1"/>
    <col min="86" max="86" width="15" style="28" customWidth="1"/>
    <col min="87" max="87" width="18.85546875" style="28" customWidth="1"/>
    <col min="88" max="88" width="15" style="28" customWidth="1"/>
    <col min="89" max="89" width="18.85546875" style="28" customWidth="1"/>
    <col min="90" max="90" width="15.140625" style="28" customWidth="1"/>
    <col min="91" max="91" width="19.5703125" style="28" customWidth="1"/>
    <col min="92" max="92" width="105" style="28" customWidth="1"/>
    <col min="93" max="93" width="179.85546875" style="28" customWidth="1"/>
    <col min="94" max="325" width="10.28515625" style="28"/>
    <col min="326" max="326" width="10.140625" style="28" customWidth="1"/>
    <col min="327" max="327" width="85.28515625" style="28" customWidth="1"/>
    <col min="328" max="328" width="12.28515625" style="28" customWidth="1"/>
    <col min="329" max="332" width="14.42578125" style="28" customWidth="1"/>
    <col min="333" max="333" width="20.42578125" style="28" customWidth="1"/>
    <col min="334" max="334" width="15.140625" style="28" customWidth="1"/>
    <col min="335" max="335" width="19.85546875" style="28" customWidth="1"/>
    <col min="336" max="336" width="15" style="28" customWidth="1"/>
    <col min="337" max="337" width="18.85546875" style="28" customWidth="1"/>
    <col min="338" max="338" width="15" style="28" customWidth="1"/>
    <col min="339" max="339" width="18.85546875" style="28" customWidth="1"/>
    <col min="340" max="340" width="15" style="28" customWidth="1"/>
    <col min="341" max="341" width="18.85546875" style="28" customWidth="1"/>
    <col min="342" max="342" width="15" style="28" customWidth="1"/>
    <col min="343" max="343" width="18.85546875" style="28" customWidth="1"/>
    <col min="344" max="344" width="15" style="28" customWidth="1"/>
    <col min="345" max="345" width="18.85546875" style="28" customWidth="1"/>
    <col min="346" max="346" width="15.140625" style="28" customWidth="1"/>
    <col min="347" max="347" width="19.5703125" style="28" customWidth="1"/>
    <col min="348" max="348" width="105" style="28" customWidth="1"/>
    <col min="349" max="349" width="179.85546875" style="28" customWidth="1"/>
    <col min="350" max="581" width="10.28515625" style="28"/>
    <col min="582" max="582" width="10.140625" style="28" customWidth="1"/>
    <col min="583" max="583" width="85.28515625" style="28" customWidth="1"/>
    <col min="584" max="584" width="12.28515625" style="28" customWidth="1"/>
    <col min="585" max="588" width="14.42578125" style="28" customWidth="1"/>
    <col min="589" max="589" width="20.42578125" style="28" customWidth="1"/>
    <col min="590" max="590" width="15.140625" style="28" customWidth="1"/>
    <col min="591" max="591" width="19.85546875" style="28" customWidth="1"/>
    <col min="592" max="592" width="15" style="28" customWidth="1"/>
    <col min="593" max="593" width="18.85546875" style="28" customWidth="1"/>
    <col min="594" max="594" width="15" style="28" customWidth="1"/>
    <col min="595" max="595" width="18.85546875" style="28" customWidth="1"/>
    <col min="596" max="596" width="15" style="28" customWidth="1"/>
    <col min="597" max="597" width="18.85546875" style="28" customWidth="1"/>
    <col min="598" max="598" width="15" style="28" customWidth="1"/>
    <col min="599" max="599" width="18.85546875" style="28" customWidth="1"/>
    <col min="600" max="600" width="15" style="28" customWidth="1"/>
    <col min="601" max="601" width="18.85546875" style="28" customWidth="1"/>
    <col min="602" max="602" width="15.140625" style="28" customWidth="1"/>
    <col min="603" max="603" width="19.5703125" style="28" customWidth="1"/>
    <col min="604" max="604" width="105" style="28" customWidth="1"/>
    <col min="605" max="605" width="179.85546875" style="28" customWidth="1"/>
    <col min="606" max="837" width="10.28515625" style="28"/>
    <col min="838" max="838" width="10.140625" style="28" customWidth="1"/>
    <col min="839" max="839" width="85.28515625" style="28" customWidth="1"/>
    <col min="840" max="840" width="12.28515625" style="28" customWidth="1"/>
    <col min="841" max="844" width="14.42578125" style="28" customWidth="1"/>
    <col min="845" max="845" width="20.42578125" style="28" customWidth="1"/>
    <col min="846" max="846" width="15.140625" style="28" customWidth="1"/>
    <col min="847" max="847" width="19.85546875" style="28" customWidth="1"/>
    <col min="848" max="848" width="15" style="28" customWidth="1"/>
    <col min="849" max="849" width="18.85546875" style="28" customWidth="1"/>
    <col min="850" max="850" width="15" style="28" customWidth="1"/>
    <col min="851" max="851" width="18.85546875" style="28" customWidth="1"/>
    <col min="852" max="852" width="15" style="28" customWidth="1"/>
    <col min="853" max="853" width="18.85546875" style="28" customWidth="1"/>
    <col min="854" max="854" width="15" style="28" customWidth="1"/>
    <col min="855" max="855" width="18.85546875" style="28" customWidth="1"/>
    <col min="856" max="856" width="15" style="28" customWidth="1"/>
    <col min="857" max="857" width="18.85546875" style="28" customWidth="1"/>
    <col min="858" max="858" width="15.140625" style="28" customWidth="1"/>
    <col min="859" max="859" width="19.5703125" style="28" customWidth="1"/>
    <col min="860" max="860" width="105" style="28" customWidth="1"/>
    <col min="861" max="861" width="179.85546875" style="28" customWidth="1"/>
    <col min="862" max="1093" width="10.28515625" style="28"/>
    <col min="1094" max="1094" width="10.140625" style="28" customWidth="1"/>
    <col min="1095" max="1095" width="85.28515625" style="28" customWidth="1"/>
    <col min="1096" max="1096" width="12.28515625" style="28" customWidth="1"/>
    <col min="1097" max="1100" width="14.42578125" style="28" customWidth="1"/>
    <col min="1101" max="1101" width="20.42578125" style="28" customWidth="1"/>
    <col min="1102" max="1102" width="15.140625" style="28" customWidth="1"/>
    <col min="1103" max="1103" width="19.85546875" style="28" customWidth="1"/>
    <col min="1104" max="1104" width="15" style="28" customWidth="1"/>
    <col min="1105" max="1105" width="18.85546875" style="28" customWidth="1"/>
    <col min="1106" max="1106" width="15" style="28" customWidth="1"/>
    <col min="1107" max="1107" width="18.85546875" style="28" customWidth="1"/>
    <col min="1108" max="1108" width="15" style="28" customWidth="1"/>
    <col min="1109" max="1109" width="18.85546875" style="28" customWidth="1"/>
    <col min="1110" max="1110" width="15" style="28" customWidth="1"/>
    <col min="1111" max="1111" width="18.85546875" style="28" customWidth="1"/>
    <col min="1112" max="1112" width="15" style="28" customWidth="1"/>
    <col min="1113" max="1113" width="18.85546875" style="28" customWidth="1"/>
    <col min="1114" max="1114" width="15.140625" style="28" customWidth="1"/>
    <col min="1115" max="1115" width="19.5703125" style="28" customWidth="1"/>
    <col min="1116" max="1116" width="105" style="28" customWidth="1"/>
    <col min="1117" max="1117" width="179.85546875" style="28" customWidth="1"/>
    <col min="1118" max="1349" width="10.28515625" style="28"/>
    <col min="1350" max="1350" width="10.140625" style="28" customWidth="1"/>
    <col min="1351" max="1351" width="85.28515625" style="28" customWidth="1"/>
    <col min="1352" max="1352" width="12.28515625" style="28" customWidth="1"/>
    <col min="1353" max="1356" width="14.42578125" style="28" customWidth="1"/>
    <col min="1357" max="1357" width="20.42578125" style="28" customWidth="1"/>
    <col min="1358" max="1358" width="15.140625" style="28" customWidth="1"/>
    <col min="1359" max="1359" width="19.85546875" style="28" customWidth="1"/>
    <col min="1360" max="1360" width="15" style="28" customWidth="1"/>
    <col min="1361" max="1361" width="18.85546875" style="28" customWidth="1"/>
    <col min="1362" max="1362" width="15" style="28" customWidth="1"/>
    <col min="1363" max="1363" width="18.85546875" style="28" customWidth="1"/>
    <col min="1364" max="1364" width="15" style="28" customWidth="1"/>
    <col min="1365" max="1365" width="18.85546875" style="28" customWidth="1"/>
    <col min="1366" max="1366" width="15" style="28" customWidth="1"/>
    <col min="1367" max="1367" width="18.85546875" style="28" customWidth="1"/>
    <col min="1368" max="1368" width="15" style="28" customWidth="1"/>
    <col min="1369" max="1369" width="18.85546875" style="28" customWidth="1"/>
    <col min="1370" max="1370" width="15.140625" style="28" customWidth="1"/>
    <col min="1371" max="1371" width="19.5703125" style="28" customWidth="1"/>
    <col min="1372" max="1372" width="105" style="28" customWidth="1"/>
    <col min="1373" max="1373" width="179.85546875" style="28" customWidth="1"/>
    <col min="1374" max="1605" width="10.28515625" style="28"/>
    <col min="1606" max="1606" width="10.140625" style="28" customWidth="1"/>
    <col min="1607" max="1607" width="85.28515625" style="28" customWidth="1"/>
    <col min="1608" max="1608" width="12.28515625" style="28" customWidth="1"/>
    <col min="1609" max="1612" width="14.42578125" style="28" customWidth="1"/>
    <col min="1613" max="1613" width="20.42578125" style="28" customWidth="1"/>
    <col min="1614" max="1614" width="15.140625" style="28" customWidth="1"/>
    <col min="1615" max="1615" width="19.85546875" style="28" customWidth="1"/>
    <col min="1616" max="1616" width="15" style="28" customWidth="1"/>
    <col min="1617" max="1617" width="18.85546875" style="28" customWidth="1"/>
    <col min="1618" max="1618" width="15" style="28" customWidth="1"/>
    <col min="1619" max="1619" width="18.85546875" style="28" customWidth="1"/>
    <col min="1620" max="1620" width="15" style="28" customWidth="1"/>
    <col min="1621" max="1621" width="18.85546875" style="28" customWidth="1"/>
    <col min="1622" max="1622" width="15" style="28" customWidth="1"/>
    <col min="1623" max="1623" width="18.85546875" style="28" customWidth="1"/>
    <col min="1624" max="1624" width="15" style="28" customWidth="1"/>
    <col min="1625" max="1625" width="18.85546875" style="28" customWidth="1"/>
    <col min="1626" max="1626" width="15.140625" style="28" customWidth="1"/>
    <col min="1627" max="1627" width="19.5703125" style="28" customWidth="1"/>
    <col min="1628" max="1628" width="105" style="28" customWidth="1"/>
    <col min="1629" max="1629" width="179.85546875" style="28" customWidth="1"/>
    <col min="1630" max="1861" width="10.28515625" style="28"/>
    <col min="1862" max="1862" width="10.140625" style="28" customWidth="1"/>
    <col min="1863" max="1863" width="85.28515625" style="28" customWidth="1"/>
    <col min="1864" max="1864" width="12.28515625" style="28" customWidth="1"/>
    <col min="1865" max="1868" width="14.42578125" style="28" customWidth="1"/>
    <col min="1869" max="1869" width="20.42578125" style="28" customWidth="1"/>
    <col min="1870" max="1870" width="15.140625" style="28" customWidth="1"/>
    <col min="1871" max="1871" width="19.85546875" style="28" customWidth="1"/>
    <col min="1872" max="1872" width="15" style="28" customWidth="1"/>
    <col min="1873" max="1873" width="18.85546875" style="28" customWidth="1"/>
    <col min="1874" max="1874" width="15" style="28" customWidth="1"/>
    <col min="1875" max="1875" width="18.85546875" style="28" customWidth="1"/>
    <col min="1876" max="1876" width="15" style="28" customWidth="1"/>
    <col min="1877" max="1877" width="18.85546875" style="28" customWidth="1"/>
    <col min="1878" max="1878" width="15" style="28" customWidth="1"/>
    <col min="1879" max="1879" width="18.85546875" style="28" customWidth="1"/>
    <col min="1880" max="1880" width="15" style="28" customWidth="1"/>
    <col min="1881" max="1881" width="18.85546875" style="28" customWidth="1"/>
    <col min="1882" max="1882" width="15.140625" style="28" customWidth="1"/>
    <col min="1883" max="1883" width="19.5703125" style="28" customWidth="1"/>
    <col min="1884" max="1884" width="105" style="28" customWidth="1"/>
    <col min="1885" max="1885" width="179.85546875" style="28" customWidth="1"/>
    <col min="1886" max="2117" width="10.28515625" style="28"/>
    <col min="2118" max="2118" width="10.140625" style="28" customWidth="1"/>
    <col min="2119" max="2119" width="85.28515625" style="28" customWidth="1"/>
    <col min="2120" max="2120" width="12.28515625" style="28" customWidth="1"/>
    <col min="2121" max="2124" width="14.42578125" style="28" customWidth="1"/>
    <col min="2125" max="2125" width="20.42578125" style="28" customWidth="1"/>
    <col min="2126" max="2126" width="15.140625" style="28" customWidth="1"/>
    <col min="2127" max="2127" width="19.85546875" style="28" customWidth="1"/>
    <col min="2128" max="2128" width="15" style="28" customWidth="1"/>
    <col min="2129" max="2129" width="18.85546875" style="28" customWidth="1"/>
    <col min="2130" max="2130" width="15" style="28" customWidth="1"/>
    <col min="2131" max="2131" width="18.85546875" style="28" customWidth="1"/>
    <col min="2132" max="2132" width="15" style="28" customWidth="1"/>
    <col min="2133" max="2133" width="18.85546875" style="28" customWidth="1"/>
    <col min="2134" max="2134" width="15" style="28" customWidth="1"/>
    <col min="2135" max="2135" width="18.85546875" style="28" customWidth="1"/>
    <col min="2136" max="2136" width="15" style="28" customWidth="1"/>
    <col min="2137" max="2137" width="18.85546875" style="28" customWidth="1"/>
    <col min="2138" max="2138" width="15.140625" style="28" customWidth="1"/>
    <col min="2139" max="2139" width="19.5703125" style="28" customWidth="1"/>
    <col min="2140" max="2140" width="105" style="28" customWidth="1"/>
    <col min="2141" max="2141" width="179.85546875" style="28" customWidth="1"/>
    <col min="2142" max="2373" width="10.28515625" style="28"/>
    <col min="2374" max="2374" width="10.140625" style="28" customWidth="1"/>
    <col min="2375" max="2375" width="85.28515625" style="28" customWidth="1"/>
    <col min="2376" max="2376" width="12.28515625" style="28" customWidth="1"/>
    <col min="2377" max="2380" width="14.42578125" style="28" customWidth="1"/>
    <col min="2381" max="2381" width="20.42578125" style="28" customWidth="1"/>
    <col min="2382" max="2382" width="15.140625" style="28" customWidth="1"/>
    <col min="2383" max="2383" width="19.85546875" style="28" customWidth="1"/>
    <col min="2384" max="2384" width="15" style="28" customWidth="1"/>
    <col min="2385" max="2385" width="18.85546875" style="28" customWidth="1"/>
    <col min="2386" max="2386" width="15" style="28" customWidth="1"/>
    <col min="2387" max="2387" width="18.85546875" style="28" customWidth="1"/>
    <col min="2388" max="2388" width="15" style="28" customWidth="1"/>
    <col min="2389" max="2389" width="18.85546875" style="28" customWidth="1"/>
    <col min="2390" max="2390" width="15" style="28" customWidth="1"/>
    <col min="2391" max="2391" width="18.85546875" style="28" customWidth="1"/>
    <col min="2392" max="2392" width="15" style="28" customWidth="1"/>
    <col min="2393" max="2393" width="18.85546875" style="28" customWidth="1"/>
    <col min="2394" max="2394" width="15.140625" style="28" customWidth="1"/>
    <col min="2395" max="2395" width="19.5703125" style="28" customWidth="1"/>
    <col min="2396" max="2396" width="105" style="28" customWidth="1"/>
    <col min="2397" max="2397" width="179.85546875" style="28" customWidth="1"/>
    <col min="2398" max="2629" width="10.28515625" style="28"/>
    <col min="2630" max="2630" width="10.140625" style="28" customWidth="1"/>
    <col min="2631" max="2631" width="85.28515625" style="28" customWidth="1"/>
    <col min="2632" max="2632" width="12.28515625" style="28" customWidth="1"/>
    <col min="2633" max="2636" width="14.42578125" style="28" customWidth="1"/>
    <col min="2637" max="2637" width="20.42578125" style="28" customWidth="1"/>
    <col min="2638" max="2638" width="15.140625" style="28" customWidth="1"/>
    <col min="2639" max="2639" width="19.85546875" style="28" customWidth="1"/>
    <col min="2640" max="2640" width="15" style="28" customWidth="1"/>
    <col min="2641" max="2641" width="18.85546875" style="28" customWidth="1"/>
    <col min="2642" max="2642" width="15" style="28" customWidth="1"/>
    <col min="2643" max="2643" width="18.85546875" style="28" customWidth="1"/>
    <col min="2644" max="2644" width="15" style="28" customWidth="1"/>
    <col min="2645" max="2645" width="18.85546875" style="28" customWidth="1"/>
    <col min="2646" max="2646" width="15" style="28" customWidth="1"/>
    <col min="2647" max="2647" width="18.85546875" style="28" customWidth="1"/>
    <col min="2648" max="2648" width="15" style="28" customWidth="1"/>
    <col min="2649" max="2649" width="18.85546875" style="28" customWidth="1"/>
    <col min="2650" max="2650" width="15.140625" style="28" customWidth="1"/>
    <col min="2651" max="2651" width="19.5703125" style="28" customWidth="1"/>
    <col min="2652" max="2652" width="105" style="28" customWidth="1"/>
    <col min="2653" max="2653" width="179.85546875" style="28" customWidth="1"/>
    <col min="2654" max="2885" width="10.28515625" style="28"/>
    <col min="2886" max="2886" width="10.140625" style="28" customWidth="1"/>
    <col min="2887" max="2887" width="85.28515625" style="28" customWidth="1"/>
    <col min="2888" max="2888" width="12.28515625" style="28" customWidth="1"/>
    <col min="2889" max="2892" width="14.42578125" style="28" customWidth="1"/>
    <col min="2893" max="2893" width="20.42578125" style="28" customWidth="1"/>
    <col min="2894" max="2894" width="15.140625" style="28" customWidth="1"/>
    <col min="2895" max="2895" width="19.85546875" style="28" customWidth="1"/>
    <col min="2896" max="2896" width="15" style="28" customWidth="1"/>
    <col min="2897" max="2897" width="18.85546875" style="28" customWidth="1"/>
    <col min="2898" max="2898" width="15" style="28" customWidth="1"/>
    <col min="2899" max="2899" width="18.85546875" style="28" customWidth="1"/>
    <col min="2900" max="2900" width="15" style="28" customWidth="1"/>
    <col min="2901" max="2901" width="18.85546875" style="28" customWidth="1"/>
    <col min="2902" max="2902" width="15" style="28" customWidth="1"/>
    <col min="2903" max="2903" width="18.85546875" style="28" customWidth="1"/>
    <col min="2904" max="2904" width="15" style="28" customWidth="1"/>
    <col min="2905" max="2905" width="18.85546875" style="28" customWidth="1"/>
    <col min="2906" max="2906" width="15.140625" style="28" customWidth="1"/>
    <col min="2907" max="2907" width="19.5703125" style="28" customWidth="1"/>
    <col min="2908" max="2908" width="105" style="28" customWidth="1"/>
    <col min="2909" max="2909" width="179.85546875" style="28" customWidth="1"/>
    <col min="2910" max="3141" width="10.28515625" style="28"/>
    <col min="3142" max="3142" width="10.140625" style="28" customWidth="1"/>
    <col min="3143" max="3143" width="85.28515625" style="28" customWidth="1"/>
    <col min="3144" max="3144" width="12.28515625" style="28" customWidth="1"/>
    <col min="3145" max="3148" width="14.42578125" style="28" customWidth="1"/>
    <col min="3149" max="3149" width="20.42578125" style="28" customWidth="1"/>
    <col min="3150" max="3150" width="15.140625" style="28" customWidth="1"/>
    <col min="3151" max="3151" width="19.85546875" style="28" customWidth="1"/>
    <col min="3152" max="3152" width="15" style="28" customWidth="1"/>
    <col min="3153" max="3153" width="18.85546875" style="28" customWidth="1"/>
    <col min="3154" max="3154" width="15" style="28" customWidth="1"/>
    <col min="3155" max="3155" width="18.85546875" style="28" customWidth="1"/>
    <col min="3156" max="3156" width="15" style="28" customWidth="1"/>
    <col min="3157" max="3157" width="18.85546875" style="28" customWidth="1"/>
    <col min="3158" max="3158" width="15" style="28" customWidth="1"/>
    <col min="3159" max="3159" width="18.85546875" style="28" customWidth="1"/>
    <col min="3160" max="3160" width="15" style="28" customWidth="1"/>
    <col min="3161" max="3161" width="18.85546875" style="28" customWidth="1"/>
    <col min="3162" max="3162" width="15.140625" style="28" customWidth="1"/>
    <col min="3163" max="3163" width="19.5703125" style="28" customWidth="1"/>
    <col min="3164" max="3164" width="105" style="28" customWidth="1"/>
    <col min="3165" max="3165" width="179.85546875" style="28" customWidth="1"/>
    <col min="3166" max="3397" width="10.28515625" style="28"/>
    <col min="3398" max="3398" width="10.140625" style="28" customWidth="1"/>
    <col min="3399" max="3399" width="85.28515625" style="28" customWidth="1"/>
    <col min="3400" max="3400" width="12.28515625" style="28" customWidth="1"/>
    <col min="3401" max="3404" width="14.42578125" style="28" customWidth="1"/>
    <col min="3405" max="3405" width="20.42578125" style="28" customWidth="1"/>
    <col min="3406" max="3406" width="15.140625" style="28" customWidth="1"/>
    <col min="3407" max="3407" width="19.85546875" style="28" customWidth="1"/>
    <col min="3408" max="3408" width="15" style="28" customWidth="1"/>
    <col min="3409" max="3409" width="18.85546875" style="28" customWidth="1"/>
    <col min="3410" max="3410" width="15" style="28" customWidth="1"/>
    <col min="3411" max="3411" width="18.85546875" style="28" customWidth="1"/>
    <col min="3412" max="3412" width="15" style="28" customWidth="1"/>
    <col min="3413" max="3413" width="18.85546875" style="28" customWidth="1"/>
    <col min="3414" max="3414" width="15" style="28" customWidth="1"/>
    <col min="3415" max="3415" width="18.85546875" style="28" customWidth="1"/>
    <col min="3416" max="3416" width="15" style="28" customWidth="1"/>
    <col min="3417" max="3417" width="18.85546875" style="28" customWidth="1"/>
    <col min="3418" max="3418" width="15.140625" style="28" customWidth="1"/>
    <col min="3419" max="3419" width="19.5703125" style="28" customWidth="1"/>
    <col min="3420" max="3420" width="105" style="28" customWidth="1"/>
    <col min="3421" max="3421" width="179.85546875" style="28" customWidth="1"/>
    <col min="3422" max="3653" width="10.28515625" style="28"/>
    <col min="3654" max="3654" width="10.140625" style="28" customWidth="1"/>
    <col min="3655" max="3655" width="85.28515625" style="28" customWidth="1"/>
    <col min="3656" max="3656" width="12.28515625" style="28" customWidth="1"/>
    <col min="3657" max="3660" width="14.42578125" style="28" customWidth="1"/>
    <col min="3661" max="3661" width="20.42578125" style="28" customWidth="1"/>
    <col min="3662" max="3662" width="15.140625" style="28" customWidth="1"/>
    <col min="3663" max="3663" width="19.85546875" style="28" customWidth="1"/>
    <col min="3664" max="3664" width="15" style="28" customWidth="1"/>
    <col min="3665" max="3665" width="18.85546875" style="28" customWidth="1"/>
    <col min="3666" max="3666" width="15" style="28" customWidth="1"/>
    <col min="3667" max="3667" width="18.85546875" style="28" customWidth="1"/>
    <col min="3668" max="3668" width="15" style="28" customWidth="1"/>
    <col min="3669" max="3669" width="18.85546875" style="28" customWidth="1"/>
    <col min="3670" max="3670" width="15" style="28" customWidth="1"/>
    <col min="3671" max="3671" width="18.85546875" style="28" customWidth="1"/>
    <col min="3672" max="3672" width="15" style="28" customWidth="1"/>
    <col min="3673" max="3673" width="18.85546875" style="28" customWidth="1"/>
    <col min="3674" max="3674" width="15.140625" style="28" customWidth="1"/>
    <col min="3675" max="3675" width="19.5703125" style="28" customWidth="1"/>
    <col min="3676" max="3676" width="105" style="28" customWidth="1"/>
    <col min="3677" max="3677" width="179.85546875" style="28" customWidth="1"/>
    <col min="3678" max="3909" width="10.28515625" style="28"/>
    <col min="3910" max="3910" width="10.140625" style="28" customWidth="1"/>
    <col min="3911" max="3911" width="85.28515625" style="28" customWidth="1"/>
    <col min="3912" max="3912" width="12.28515625" style="28" customWidth="1"/>
    <col min="3913" max="3916" width="14.42578125" style="28" customWidth="1"/>
    <col min="3917" max="3917" width="20.42578125" style="28" customWidth="1"/>
    <col min="3918" max="3918" width="15.140625" style="28" customWidth="1"/>
    <col min="3919" max="3919" width="19.85546875" style="28" customWidth="1"/>
    <col min="3920" max="3920" width="15" style="28" customWidth="1"/>
    <col min="3921" max="3921" width="18.85546875" style="28" customWidth="1"/>
    <col min="3922" max="3922" width="15" style="28" customWidth="1"/>
    <col min="3923" max="3923" width="18.85546875" style="28" customWidth="1"/>
    <col min="3924" max="3924" width="15" style="28" customWidth="1"/>
    <col min="3925" max="3925" width="18.85546875" style="28" customWidth="1"/>
    <col min="3926" max="3926" width="15" style="28" customWidth="1"/>
    <col min="3927" max="3927" width="18.85546875" style="28" customWidth="1"/>
    <col min="3928" max="3928" width="15" style="28" customWidth="1"/>
    <col min="3929" max="3929" width="18.85546875" style="28" customWidth="1"/>
    <col min="3930" max="3930" width="15.140625" style="28" customWidth="1"/>
    <col min="3931" max="3931" width="19.5703125" style="28" customWidth="1"/>
    <col min="3932" max="3932" width="105" style="28" customWidth="1"/>
    <col min="3933" max="3933" width="179.85546875" style="28" customWidth="1"/>
    <col min="3934" max="4165" width="10.28515625" style="28"/>
    <col min="4166" max="4166" width="10.140625" style="28" customWidth="1"/>
    <col min="4167" max="4167" width="85.28515625" style="28" customWidth="1"/>
    <col min="4168" max="4168" width="12.28515625" style="28" customWidth="1"/>
    <col min="4169" max="4172" width="14.42578125" style="28" customWidth="1"/>
    <col min="4173" max="4173" width="20.42578125" style="28" customWidth="1"/>
    <col min="4174" max="4174" width="15.140625" style="28" customWidth="1"/>
    <col min="4175" max="4175" width="19.85546875" style="28" customWidth="1"/>
    <col min="4176" max="4176" width="15" style="28" customWidth="1"/>
    <col min="4177" max="4177" width="18.85546875" style="28" customWidth="1"/>
    <col min="4178" max="4178" width="15" style="28" customWidth="1"/>
    <col min="4179" max="4179" width="18.85546875" style="28" customWidth="1"/>
    <col min="4180" max="4180" width="15" style="28" customWidth="1"/>
    <col min="4181" max="4181" width="18.85546875" style="28" customWidth="1"/>
    <col min="4182" max="4182" width="15" style="28" customWidth="1"/>
    <col min="4183" max="4183" width="18.85546875" style="28" customWidth="1"/>
    <col min="4184" max="4184" width="15" style="28" customWidth="1"/>
    <col min="4185" max="4185" width="18.85546875" style="28" customWidth="1"/>
    <col min="4186" max="4186" width="15.140625" style="28" customWidth="1"/>
    <col min="4187" max="4187" width="19.5703125" style="28" customWidth="1"/>
    <col min="4188" max="4188" width="105" style="28" customWidth="1"/>
    <col min="4189" max="4189" width="179.85546875" style="28" customWidth="1"/>
    <col min="4190" max="4421" width="10.28515625" style="28"/>
    <col min="4422" max="4422" width="10.140625" style="28" customWidth="1"/>
    <col min="4423" max="4423" width="85.28515625" style="28" customWidth="1"/>
    <col min="4424" max="4424" width="12.28515625" style="28" customWidth="1"/>
    <col min="4425" max="4428" width="14.42578125" style="28" customWidth="1"/>
    <col min="4429" max="4429" width="20.42578125" style="28" customWidth="1"/>
    <col min="4430" max="4430" width="15.140625" style="28" customWidth="1"/>
    <col min="4431" max="4431" width="19.85546875" style="28" customWidth="1"/>
    <col min="4432" max="4432" width="15" style="28" customWidth="1"/>
    <col min="4433" max="4433" width="18.85546875" style="28" customWidth="1"/>
    <col min="4434" max="4434" width="15" style="28" customWidth="1"/>
    <col min="4435" max="4435" width="18.85546875" style="28" customWidth="1"/>
    <col min="4436" max="4436" width="15" style="28" customWidth="1"/>
    <col min="4437" max="4437" width="18.85546875" style="28" customWidth="1"/>
    <col min="4438" max="4438" width="15" style="28" customWidth="1"/>
    <col min="4439" max="4439" width="18.85546875" style="28" customWidth="1"/>
    <col min="4440" max="4440" width="15" style="28" customWidth="1"/>
    <col min="4441" max="4441" width="18.85546875" style="28" customWidth="1"/>
    <col min="4442" max="4442" width="15.140625" style="28" customWidth="1"/>
    <col min="4443" max="4443" width="19.5703125" style="28" customWidth="1"/>
    <col min="4444" max="4444" width="105" style="28" customWidth="1"/>
    <col min="4445" max="4445" width="179.85546875" style="28" customWidth="1"/>
    <col min="4446" max="4677" width="10.28515625" style="28"/>
    <col min="4678" max="4678" width="10.140625" style="28" customWidth="1"/>
    <col min="4679" max="4679" width="85.28515625" style="28" customWidth="1"/>
    <col min="4680" max="4680" width="12.28515625" style="28" customWidth="1"/>
    <col min="4681" max="4684" width="14.42578125" style="28" customWidth="1"/>
    <col min="4685" max="4685" width="20.42578125" style="28" customWidth="1"/>
    <col min="4686" max="4686" width="15.140625" style="28" customWidth="1"/>
    <col min="4687" max="4687" width="19.85546875" style="28" customWidth="1"/>
    <col min="4688" max="4688" width="15" style="28" customWidth="1"/>
    <col min="4689" max="4689" width="18.85546875" style="28" customWidth="1"/>
    <col min="4690" max="4690" width="15" style="28" customWidth="1"/>
    <col min="4691" max="4691" width="18.85546875" style="28" customWidth="1"/>
    <col min="4692" max="4692" width="15" style="28" customWidth="1"/>
    <col min="4693" max="4693" width="18.85546875" style="28" customWidth="1"/>
    <col min="4694" max="4694" width="15" style="28" customWidth="1"/>
    <col min="4695" max="4695" width="18.85546875" style="28" customWidth="1"/>
    <col min="4696" max="4696" width="15" style="28" customWidth="1"/>
    <col min="4697" max="4697" width="18.85546875" style="28" customWidth="1"/>
    <col min="4698" max="4698" width="15.140625" style="28" customWidth="1"/>
    <col min="4699" max="4699" width="19.5703125" style="28" customWidth="1"/>
    <col min="4700" max="4700" width="105" style="28" customWidth="1"/>
    <col min="4701" max="4701" width="179.85546875" style="28" customWidth="1"/>
    <col min="4702" max="4933" width="10.28515625" style="28"/>
    <col min="4934" max="4934" width="10.140625" style="28" customWidth="1"/>
    <col min="4935" max="4935" width="85.28515625" style="28" customWidth="1"/>
    <col min="4936" max="4936" width="12.28515625" style="28" customWidth="1"/>
    <col min="4937" max="4940" width="14.42578125" style="28" customWidth="1"/>
    <col min="4941" max="4941" width="20.42578125" style="28" customWidth="1"/>
    <col min="4942" max="4942" width="15.140625" style="28" customWidth="1"/>
    <col min="4943" max="4943" width="19.85546875" style="28" customWidth="1"/>
    <col min="4944" max="4944" width="15" style="28" customWidth="1"/>
    <col min="4945" max="4945" width="18.85546875" style="28" customWidth="1"/>
    <col min="4946" max="4946" width="15" style="28" customWidth="1"/>
    <col min="4947" max="4947" width="18.85546875" style="28" customWidth="1"/>
    <col min="4948" max="4948" width="15" style="28" customWidth="1"/>
    <col min="4949" max="4949" width="18.85546875" style="28" customWidth="1"/>
    <col min="4950" max="4950" width="15" style="28" customWidth="1"/>
    <col min="4951" max="4951" width="18.85546875" style="28" customWidth="1"/>
    <col min="4952" max="4952" width="15" style="28" customWidth="1"/>
    <col min="4953" max="4953" width="18.85546875" style="28" customWidth="1"/>
    <col min="4954" max="4954" width="15.140625" style="28" customWidth="1"/>
    <col min="4955" max="4955" width="19.5703125" style="28" customWidth="1"/>
    <col min="4956" max="4956" width="105" style="28" customWidth="1"/>
    <col min="4957" max="4957" width="179.85546875" style="28" customWidth="1"/>
    <col min="4958" max="5189" width="10.28515625" style="28"/>
    <col min="5190" max="5190" width="10.140625" style="28" customWidth="1"/>
    <col min="5191" max="5191" width="85.28515625" style="28" customWidth="1"/>
    <col min="5192" max="5192" width="12.28515625" style="28" customWidth="1"/>
    <col min="5193" max="5196" width="14.42578125" style="28" customWidth="1"/>
    <col min="5197" max="5197" width="20.42578125" style="28" customWidth="1"/>
    <col min="5198" max="5198" width="15.140625" style="28" customWidth="1"/>
    <col min="5199" max="5199" width="19.85546875" style="28" customWidth="1"/>
    <col min="5200" max="5200" width="15" style="28" customWidth="1"/>
    <col min="5201" max="5201" width="18.85546875" style="28" customWidth="1"/>
    <col min="5202" max="5202" width="15" style="28" customWidth="1"/>
    <col min="5203" max="5203" width="18.85546875" style="28" customWidth="1"/>
    <col min="5204" max="5204" width="15" style="28" customWidth="1"/>
    <col min="5205" max="5205" width="18.85546875" style="28" customWidth="1"/>
    <col min="5206" max="5206" width="15" style="28" customWidth="1"/>
    <col min="5207" max="5207" width="18.85546875" style="28" customWidth="1"/>
    <col min="5208" max="5208" width="15" style="28" customWidth="1"/>
    <col min="5209" max="5209" width="18.85546875" style="28" customWidth="1"/>
    <col min="5210" max="5210" width="15.140625" style="28" customWidth="1"/>
    <col min="5211" max="5211" width="19.5703125" style="28" customWidth="1"/>
    <col min="5212" max="5212" width="105" style="28" customWidth="1"/>
    <col min="5213" max="5213" width="179.85546875" style="28" customWidth="1"/>
    <col min="5214" max="5445" width="10.28515625" style="28"/>
    <col min="5446" max="5446" width="10.140625" style="28" customWidth="1"/>
    <col min="5447" max="5447" width="85.28515625" style="28" customWidth="1"/>
    <col min="5448" max="5448" width="12.28515625" style="28" customWidth="1"/>
    <col min="5449" max="5452" width="14.42578125" style="28" customWidth="1"/>
    <col min="5453" max="5453" width="20.42578125" style="28" customWidth="1"/>
    <col min="5454" max="5454" width="15.140625" style="28" customWidth="1"/>
    <col min="5455" max="5455" width="19.85546875" style="28" customWidth="1"/>
    <col min="5456" max="5456" width="15" style="28" customWidth="1"/>
    <col min="5457" max="5457" width="18.85546875" style="28" customWidth="1"/>
    <col min="5458" max="5458" width="15" style="28" customWidth="1"/>
    <col min="5459" max="5459" width="18.85546875" style="28" customWidth="1"/>
    <col min="5460" max="5460" width="15" style="28" customWidth="1"/>
    <col min="5461" max="5461" width="18.85546875" style="28" customWidth="1"/>
    <col min="5462" max="5462" width="15" style="28" customWidth="1"/>
    <col min="5463" max="5463" width="18.85546875" style="28" customWidth="1"/>
    <col min="5464" max="5464" width="15" style="28" customWidth="1"/>
    <col min="5465" max="5465" width="18.85546875" style="28" customWidth="1"/>
    <col min="5466" max="5466" width="15.140625" style="28" customWidth="1"/>
    <col min="5467" max="5467" width="19.5703125" style="28" customWidth="1"/>
    <col min="5468" max="5468" width="105" style="28" customWidth="1"/>
    <col min="5469" max="5469" width="179.85546875" style="28" customWidth="1"/>
    <col min="5470" max="5701" width="10.28515625" style="28"/>
    <col min="5702" max="5702" width="10.140625" style="28" customWidth="1"/>
    <col min="5703" max="5703" width="85.28515625" style="28" customWidth="1"/>
    <col min="5704" max="5704" width="12.28515625" style="28" customWidth="1"/>
    <col min="5705" max="5708" width="14.42578125" style="28" customWidth="1"/>
    <col min="5709" max="5709" width="20.42578125" style="28" customWidth="1"/>
    <col min="5710" max="5710" width="15.140625" style="28" customWidth="1"/>
    <col min="5711" max="5711" width="19.85546875" style="28" customWidth="1"/>
    <col min="5712" max="5712" width="15" style="28" customWidth="1"/>
    <col min="5713" max="5713" width="18.85546875" style="28" customWidth="1"/>
    <col min="5714" max="5714" width="15" style="28" customWidth="1"/>
    <col min="5715" max="5715" width="18.85546875" style="28" customWidth="1"/>
    <col min="5716" max="5716" width="15" style="28" customWidth="1"/>
    <col min="5717" max="5717" width="18.85546875" style="28" customWidth="1"/>
    <col min="5718" max="5718" width="15" style="28" customWidth="1"/>
    <col min="5719" max="5719" width="18.85546875" style="28" customWidth="1"/>
    <col min="5720" max="5720" width="15" style="28" customWidth="1"/>
    <col min="5721" max="5721" width="18.85546875" style="28" customWidth="1"/>
    <col min="5722" max="5722" width="15.140625" style="28" customWidth="1"/>
    <col min="5723" max="5723" width="19.5703125" style="28" customWidth="1"/>
    <col min="5724" max="5724" width="105" style="28" customWidth="1"/>
    <col min="5725" max="5725" width="179.85546875" style="28" customWidth="1"/>
    <col min="5726" max="5957" width="10.28515625" style="28"/>
    <col min="5958" max="5958" width="10.140625" style="28" customWidth="1"/>
    <col min="5959" max="5959" width="85.28515625" style="28" customWidth="1"/>
    <col min="5960" max="5960" width="12.28515625" style="28" customWidth="1"/>
    <col min="5961" max="5964" width="14.42578125" style="28" customWidth="1"/>
    <col min="5965" max="5965" width="20.42578125" style="28" customWidth="1"/>
    <col min="5966" max="5966" width="15.140625" style="28" customWidth="1"/>
    <col min="5967" max="5967" width="19.85546875" style="28" customWidth="1"/>
    <col min="5968" max="5968" width="15" style="28" customWidth="1"/>
    <col min="5969" max="5969" width="18.85546875" style="28" customWidth="1"/>
    <col min="5970" max="5970" width="15" style="28" customWidth="1"/>
    <col min="5971" max="5971" width="18.85546875" style="28" customWidth="1"/>
    <col min="5972" max="5972" width="15" style="28" customWidth="1"/>
    <col min="5973" max="5973" width="18.85546875" style="28" customWidth="1"/>
    <col min="5974" max="5974" width="15" style="28" customWidth="1"/>
    <col min="5975" max="5975" width="18.85546875" style="28" customWidth="1"/>
    <col min="5976" max="5976" width="15" style="28" customWidth="1"/>
    <col min="5977" max="5977" width="18.85546875" style="28" customWidth="1"/>
    <col min="5978" max="5978" width="15.140625" style="28" customWidth="1"/>
    <col min="5979" max="5979" width="19.5703125" style="28" customWidth="1"/>
    <col min="5980" max="5980" width="105" style="28" customWidth="1"/>
    <col min="5981" max="5981" width="179.85546875" style="28" customWidth="1"/>
    <col min="5982" max="6213" width="10.28515625" style="28"/>
    <col min="6214" max="6214" width="10.140625" style="28" customWidth="1"/>
    <col min="6215" max="6215" width="85.28515625" style="28" customWidth="1"/>
    <col min="6216" max="6216" width="12.28515625" style="28" customWidth="1"/>
    <col min="6217" max="6220" width="14.42578125" style="28" customWidth="1"/>
    <col min="6221" max="6221" width="20.42578125" style="28" customWidth="1"/>
    <col min="6222" max="6222" width="15.140625" style="28" customWidth="1"/>
    <col min="6223" max="6223" width="19.85546875" style="28" customWidth="1"/>
    <col min="6224" max="6224" width="15" style="28" customWidth="1"/>
    <col min="6225" max="6225" width="18.85546875" style="28" customWidth="1"/>
    <col min="6226" max="6226" width="15" style="28" customWidth="1"/>
    <col min="6227" max="6227" width="18.85546875" style="28" customWidth="1"/>
    <col min="6228" max="6228" width="15" style="28" customWidth="1"/>
    <col min="6229" max="6229" width="18.85546875" style="28" customWidth="1"/>
    <col min="6230" max="6230" width="15" style="28" customWidth="1"/>
    <col min="6231" max="6231" width="18.85546875" style="28" customWidth="1"/>
    <col min="6232" max="6232" width="15" style="28" customWidth="1"/>
    <col min="6233" max="6233" width="18.85546875" style="28" customWidth="1"/>
    <col min="6234" max="6234" width="15.140625" style="28" customWidth="1"/>
    <col min="6235" max="6235" width="19.5703125" style="28" customWidth="1"/>
    <col min="6236" max="6236" width="105" style="28" customWidth="1"/>
    <col min="6237" max="6237" width="179.85546875" style="28" customWidth="1"/>
    <col min="6238" max="6469" width="10.28515625" style="28"/>
    <col min="6470" max="6470" width="10.140625" style="28" customWidth="1"/>
    <col min="6471" max="6471" width="85.28515625" style="28" customWidth="1"/>
    <col min="6472" max="6472" width="12.28515625" style="28" customWidth="1"/>
    <col min="6473" max="6476" width="14.42578125" style="28" customWidth="1"/>
    <col min="6477" max="6477" width="20.42578125" style="28" customWidth="1"/>
    <col min="6478" max="6478" width="15.140625" style="28" customWidth="1"/>
    <col min="6479" max="6479" width="19.85546875" style="28" customWidth="1"/>
    <col min="6480" max="6480" width="15" style="28" customWidth="1"/>
    <col min="6481" max="6481" width="18.85546875" style="28" customWidth="1"/>
    <col min="6482" max="6482" width="15" style="28" customWidth="1"/>
    <col min="6483" max="6483" width="18.85546875" style="28" customWidth="1"/>
    <col min="6484" max="6484" width="15" style="28" customWidth="1"/>
    <col min="6485" max="6485" width="18.85546875" style="28" customWidth="1"/>
    <col min="6486" max="6486" width="15" style="28" customWidth="1"/>
    <col min="6487" max="6487" width="18.85546875" style="28" customWidth="1"/>
    <col min="6488" max="6488" width="15" style="28" customWidth="1"/>
    <col min="6489" max="6489" width="18.85546875" style="28" customWidth="1"/>
    <col min="6490" max="6490" width="15.140625" style="28" customWidth="1"/>
    <col min="6491" max="6491" width="19.5703125" style="28" customWidth="1"/>
    <col min="6492" max="6492" width="105" style="28" customWidth="1"/>
    <col min="6493" max="6493" width="179.85546875" style="28" customWidth="1"/>
    <col min="6494" max="6725" width="10.28515625" style="28"/>
    <col min="6726" max="6726" width="10.140625" style="28" customWidth="1"/>
    <col min="6727" max="6727" width="85.28515625" style="28" customWidth="1"/>
    <col min="6728" max="6728" width="12.28515625" style="28" customWidth="1"/>
    <col min="6729" max="6732" width="14.42578125" style="28" customWidth="1"/>
    <col min="6733" max="6733" width="20.42578125" style="28" customWidth="1"/>
    <col min="6734" max="6734" width="15.140625" style="28" customWidth="1"/>
    <col min="6735" max="6735" width="19.85546875" style="28" customWidth="1"/>
    <col min="6736" max="6736" width="15" style="28" customWidth="1"/>
    <col min="6737" max="6737" width="18.85546875" style="28" customWidth="1"/>
    <col min="6738" max="6738" width="15" style="28" customWidth="1"/>
    <col min="6739" max="6739" width="18.85546875" style="28" customWidth="1"/>
    <col min="6740" max="6740" width="15" style="28" customWidth="1"/>
    <col min="6741" max="6741" width="18.85546875" style="28" customWidth="1"/>
    <col min="6742" max="6742" width="15" style="28" customWidth="1"/>
    <col min="6743" max="6743" width="18.85546875" style="28" customWidth="1"/>
    <col min="6744" max="6744" width="15" style="28" customWidth="1"/>
    <col min="6745" max="6745" width="18.85546875" style="28" customWidth="1"/>
    <col min="6746" max="6746" width="15.140625" style="28" customWidth="1"/>
    <col min="6747" max="6747" width="19.5703125" style="28" customWidth="1"/>
    <col min="6748" max="6748" width="105" style="28" customWidth="1"/>
    <col min="6749" max="6749" width="179.85546875" style="28" customWidth="1"/>
    <col min="6750" max="6981" width="10.28515625" style="28"/>
    <col min="6982" max="6982" width="10.140625" style="28" customWidth="1"/>
    <col min="6983" max="6983" width="85.28515625" style="28" customWidth="1"/>
    <col min="6984" max="6984" width="12.28515625" style="28" customWidth="1"/>
    <col min="6985" max="6988" width="14.42578125" style="28" customWidth="1"/>
    <col min="6989" max="6989" width="20.42578125" style="28" customWidth="1"/>
    <col min="6990" max="6990" width="15.140625" style="28" customWidth="1"/>
    <col min="6991" max="6991" width="19.85546875" style="28" customWidth="1"/>
    <col min="6992" max="6992" width="15" style="28" customWidth="1"/>
    <col min="6993" max="6993" width="18.85546875" style="28" customWidth="1"/>
    <col min="6994" max="6994" width="15" style="28" customWidth="1"/>
    <col min="6995" max="6995" width="18.85546875" style="28" customWidth="1"/>
    <col min="6996" max="6996" width="15" style="28" customWidth="1"/>
    <col min="6997" max="6997" width="18.85546875" style="28" customWidth="1"/>
    <col min="6998" max="6998" width="15" style="28" customWidth="1"/>
    <col min="6999" max="6999" width="18.85546875" style="28" customWidth="1"/>
    <col min="7000" max="7000" width="15" style="28" customWidth="1"/>
    <col min="7001" max="7001" width="18.85546875" style="28" customWidth="1"/>
    <col min="7002" max="7002" width="15.140625" style="28" customWidth="1"/>
    <col min="7003" max="7003" width="19.5703125" style="28" customWidth="1"/>
    <col min="7004" max="7004" width="105" style="28" customWidth="1"/>
    <col min="7005" max="7005" width="179.85546875" style="28" customWidth="1"/>
    <col min="7006" max="7237" width="10.28515625" style="28"/>
    <col min="7238" max="7238" width="10.140625" style="28" customWidth="1"/>
    <col min="7239" max="7239" width="85.28515625" style="28" customWidth="1"/>
    <col min="7240" max="7240" width="12.28515625" style="28" customWidth="1"/>
    <col min="7241" max="7244" width="14.42578125" style="28" customWidth="1"/>
    <col min="7245" max="7245" width="20.42578125" style="28" customWidth="1"/>
    <col min="7246" max="7246" width="15.140625" style="28" customWidth="1"/>
    <col min="7247" max="7247" width="19.85546875" style="28" customWidth="1"/>
    <col min="7248" max="7248" width="15" style="28" customWidth="1"/>
    <col min="7249" max="7249" width="18.85546875" style="28" customWidth="1"/>
    <col min="7250" max="7250" width="15" style="28" customWidth="1"/>
    <col min="7251" max="7251" width="18.85546875" style="28" customWidth="1"/>
    <col min="7252" max="7252" width="15" style="28" customWidth="1"/>
    <col min="7253" max="7253" width="18.85546875" style="28" customWidth="1"/>
    <col min="7254" max="7254" width="15" style="28" customWidth="1"/>
    <col min="7255" max="7255" width="18.85546875" style="28" customWidth="1"/>
    <col min="7256" max="7256" width="15" style="28" customWidth="1"/>
    <col min="7257" max="7257" width="18.85546875" style="28" customWidth="1"/>
    <col min="7258" max="7258" width="15.140625" style="28" customWidth="1"/>
    <col min="7259" max="7259" width="19.5703125" style="28" customWidth="1"/>
    <col min="7260" max="7260" width="105" style="28" customWidth="1"/>
    <col min="7261" max="7261" width="179.85546875" style="28" customWidth="1"/>
    <col min="7262" max="7493" width="10.28515625" style="28"/>
    <col min="7494" max="7494" width="10.140625" style="28" customWidth="1"/>
    <col min="7495" max="7495" width="85.28515625" style="28" customWidth="1"/>
    <col min="7496" max="7496" width="12.28515625" style="28" customWidth="1"/>
    <col min="7497" max="7500" width="14.42578125" style="28" customWidth="1"/>
    <col min="7501" max="7501" width="20.42578125" style="28" customWidth="1"/>
    <col min="7502" max="7502" width="15.140625" style="28" customWidth="1"/>
    <col min="7503" max="7503" width="19.85546875" style="28" customWidth="1"/>
    <col min="7504" max="7504" width="15" style="28" customWidth="1"/>
    <col min="7505" max="7505" width="18.85546875" style="28" customWidth="1"/>
    <col min="7506" max="7506" width="15" style="28" customWidth="1"/>
    <col min="7507" max="7507" width="18.85546875" style="28" customWidth="1"/>
    <col min="7508" max="7508" width="15" style="28" customWidth="1"/>
    <col min="7509" max="7509" width="18.85546875" style="28" customWidth="1"/>
    <col min="7510" max="7510" width="15" style="28" customWidth="1"/>
    <col min="7511" max="7511" width="18.85546875" style="28" customWidth="1"/>
    <col min="7512" max="7512" width="15" style="28" customWidth="1"/>
    <col min="7513" max="7513" width="18.85546875" style="28" customWidth="1"/>
    <col min="7514" max="7514" width="15.140625" style="28" customWidth="1"/>
    <col min="7515" max="7515" width="19.5703125" style="28" customWidth="1"/>
    <col min="7516" max="7516" width="105" style="28" customWidth="1"/>
    <col min="7517" max="7517" width="179.85546875" style="28" customWidth="1"/>
    <col min="7518" max="7749" width="10.28515625" style="28"/>
    <col min="7750" max="7750" width="10.140625" style="28" customWidth="1"/>
    <col min="7751" max="7751" width="85.28515625" style="28" customWidth="1"/>
    <col min="7752" max="7752" width="12.28515625" style="28" customWidth="1"/>
    <col min="7753" max="7756" width="14.42578125" style="28" customWidth="1"/>
    <col min="7757" max="7757" width="20.42578125" style="28" customWidth="1"/>
    <col min="7758" max="7758" width="15.140625" style="28" customWidth="1"/>
    <col min="7759" max="7759" width="19.85546875" style="28" customWidth="1"/>
    <col min="7760" max="7760" width="15" style="28" customWidth="1"/>
    <col min="7761" max="7761" width="18.85546875" style="28" customWidth="1"/>
    <col min="7762" max="7762" width="15" style="28" customWidth="1"/>
    <col min="7763" max="7763" width="18.85546875" style="28" customWidth="1"/>
    <col min="7764" max="7764" width="15" style="28" customWidth="1"/>
    <col min="7765" max="7765" width="18.85546875" style="28" customWidth="1"/>
    <col min="7766" max="7766" width="15" style="28" customWidth="1"/>
    <col min="7767" max="7767" width="18.85546875" style="28" customWidth="1"/>
    <col min="7768" max="7768" width="15" style="28" customWidth="1"/>
    <col min="7769" max="7769" width="18.85546875" style="28" customWidth="1"/>
    <col min="7770" max="7770" width="15.140625" style="28" customWidth="1"/>
    <col min="7771" max="7771" width="19.5703125" style="28" customWidth="1"/>
    <col min="7772" max="7772" width="105" style="28" customWidth="1"/>
    <col min="7773" max="7773" width="179.85546875" style="28" customWidth="1"/>
    <col min="7774" max="8005" width="10.28515625" style="28"/>
    <col min="8006" max="8006" width="10.140625" style="28" customWidth="1"/>
    <col min="8007" max="8007" width="85.28515625" style="28" customWidth="1"/>
    <col min="8008" max="8008" width="12.28515625" style="28" customWidth="1"/>
    <col min="8009" max="8012" width="14.42578125" style="28" customWidth="1"/>
    <col min="8013" max="8013" width="20.42578125" style="28" customWidth="1"/>
    <col min="8014" max="8014" width="15.140625" style="28" customWidth="1"/>
    <col min="8015" max="8015" width="19.85546875" style="28" customWidth="1"/>
    <col min="8016" max="8016" width="15" style="28" customWidth="1"/>
    <col min="8017" max="8017" width="18.85546875" style="28" customWidth="1"/>
    <col min="8018" max="8018" width="15" style="28" customWidth="1"/>
    <col min="8019" max="8019" width="18.85546875" style="28" customWidth="1"/>
    <col min="8020" max="8020" width="15" style="28" customWidth="1"/>
    <col min="8021" max="8021" width="18.85546875" style="28" customWidth="1"/>
    <col min="8022" max="8022" width="15" style="28" customWidth="1"/>
    <col min="8023" max="8023" width="18.85546875" style="28" customWidth="1"/>
    <col min="8024" max="8024" width="15" style="28" customWidth="1"/>
    <col min="8025" max="8025" width="18.85546875" style="28" customWidth="1"/>
    <col min="8026" max="8026" width="15.140625" style="28" customWidth="1"/>
    <col min="8027" max="8027" width="19.5703125" style="28" customWidth="1"/>
    <col min="8028" max="8028" width="105" style="28" customWidth="1"/>
    <col min="8029" max="8029" width="179.85546875" style="28" customWidth="1"/>
    <col min="8030" max="8261" width="10.28515625" style="28"/>
    <col min="8262" max="8262" width="10.140625" style="28" customWidth="1"/>
    <col min="8263" max="8263" width="85.28515625" style="28" customWidth="1"/>
    <col min="8264" max="8264" width="12.28515625" style="28" customWidth="1"/>
    <col min="8265" max="8268" width="14.42578125" style="28" customWidth="1"/>
    <col min="8269" max="8269" width="20.42578125" style="28" customWidth="1"/>
    <col min="8270" max="8270" width="15.140625" style="28" customWidth="1"/>
    <col min="8271" max="8271" width="19.85546875" style="28" customWidth="1"/>
    <col min="8272" max="8272" width="15" style="28" customWidth="1"/>
    <col min="8273" max="8273" width="18.85546875" style="28" customWidth="1"/>
    <col min="8274" max="8274" width="15" style="28" customWidth="1"/>
    <col min="8275" max="8275" width="18.85546875" style="28" customWidth="1"/>
    <col min="8276" max="8276" width="15" style="28" customWidth="1"/>
    <col min="8277" max="8277" width="18.85546875" style="28" customWidth="1"/>
    <col min="8278" max="8278" width="15" style="28" customWidth="1"/>
    <col min="8279" max="8279" width="18.85546875" style="28" customWidth="1"/>
    <col min="8280" max="8280" width="15" style="28" customWidth="1"/>
    <col min="8281" max="8281" width="18.85546875" style="28" customWidth="1"/>
    <col min="8282" max="8282" width="15.140625" style="28" customWidth="1"/>
    <col min="8283" max="8283" width="19.5703125" style="28" customWidth="1"/>
    <col min="8284" max="8284" width="105" style="28" customWidth="1"/>
    <col min="8285" max="8285" width="179.85546875" style="28" customWidth="1"/>
    <col min="8286" max="8517" width="10.28515625" style="28"/>
    <col min="8518" max="8518" width="10.140625" style="28" customWidth="1"/>
    <col min="8519" max="8519" width="85.28515625" style="28" customWidth="1"/>
    <col min="8520" max="8520" width="12.28515625" style="28" customWidth="1"/>
    <col min="8521" max="8524" width="14.42578125" style="28" customWidth="1"/>
    <col min="8525" max="8525" width="20.42578125" style="28" customWidth="1"/>
    <col min="8526" max="8526" width="15.140625" style="28" customWidth="1"/>
    <col min="8527" max="8527" width="19.85546875" style="28" customWidth="1"/>
    <col min="8528" max="8528" width="15" style="28" customWidth="1"/>
    <col min="8529" max="8529" width="18.85546875" style="28" customWidth="1"/>
    <col min="8530" max="8530" width="15" style="28" customWidth="1"/>
    <col min="8531" max="8531" width="18.85546875" style="28" customWidth="1"/>
    <col min="8532" max="8532" width="15" style="28" customWidth="1"/>
    <col min="8533" max="8533" width="18.85546875" style="28" customWidth="1"/>
    <col min="8534" max="8534" width="15" style="28" customWidth="1"/>
    <col min="8535" max="8535" width="18.85546875" style="28" customWidth="1"/>
    <col min="8536" max="8536" width="15" style="28" customWidth="1"/>
    <col min="8537" max="8537" width="18.85546875" style="28" customWidth="1"/>
    <col min="8538" max="8538" width="15.140625" style="28" customWidth="1"/>
    <col min="8539" max="8539" width="19.5703125" style="28" customWidth="1"/>
    <col min="8540" max="8540" width="105" style="28" customWidth="1"/>
    <col min="8541" max="8541" width="179.85546875" style="28" customWidth="1"/>
    <col min="8542" max="8773" width="10.28515625" style="28"/>
    <col min="8774" max="8774" width="10.140625" style="28" customWidth="1"/>
    <col min="8775" max="8775" width="85.28515625" style="28" customWidth="1"/>
    <col min="8776" max="8776" width="12.28515625" style="28" customWidth="1"/>
    <col min="8777" max="8780" width="14.42578125" style="28" customWidth="1"/>
    <col min="8781" max="8781" width="20.42578125" style="28" customWidth="1"/>
    <col min="8782" max="8782" width="15.140625" style="28" customWidth="1"/>
    <col min="8783" max="8783" width="19.85546875" style="28" customWidth="1"/>
    <col min="8784" max="8784" width="15" style="28" customWidth="1"/>
    <col min="8785" max="8785" width="18.85546875" style="28" customWidth="1"/>
    <col min="8786" max="8786" width="15" style="28" customWidth="1"/>
    <col min="8787" max="8787" width="18.85546875" style="28" customWidth="1"/>
    <col min="8788" max="8788" width="15" style="28" customWidth="1"/>
    <col min="8789" max="8789" width="18.85546875" style="28" customWidth="1"/>
    <col min="8790" max="8790" width="15" style="28" customWidth="1"/>
    <col min="8791" max="8791" width="18.85546875" style="28" customWidth="1"/>
    <col min="8792" max="8792" width="15" style="28" customWidth="1"/>
    <col min="8793" max="8793" width="18.85546875" style="28" customWidth="1"/>
    <col min="8794" max="8794" width="15.140625" style="28" customWidth="1"/>
    <col min="8795" max="8795" width="19.5703125" style="28" customWidth="1"/>
    <col min="8796" max="8796" width="105" style="28" customWidth="1"/>
    <col min="8797" max="8797" width="179.85546875" style="28" customWidth="1"/>
    <col min="8798" max="9029" width="10.28515625" style="28"/>
    <col min="9030" max="9030" width="10.140625" style="28" customWidth="1"/>
    <col min="9031" max="9031" width="85.28515625" style="28" customWidth="1"/>
    <col min="9032" max="9032" width="12.28515625" style="28" customWidth="1"/>
    <col min="9033" max="9036" width="14.42578125" style="28" customWidth="1"/>
    <col min="9037" max="9037" width="20.42578125" style="28" customWidth="1"/>
    <col min="9038" max="9038" width="15.140625" style="28" customWidth="1"/>
    <col min="9039" max="9039" width="19.85546875" style="28" customWidth="1"/>
    <col min="9040" max="9040" width="15" style="28" customWidth="1"/>
    <col min="9041" max="9041" width="18.85546875" style="28" customWidth="1"/>
    <col min="9042" max="9042" width="15" style="28" customWidth="1"/>
    <col min="9043" max="9043" width="18.85546875" style="28" customWidth="1"/>
    <col min="9044" max="9044" width="15" style="28" customWidth="1"/>
    <col min="9045" max="9045" width="18.85546875" style="28" customWidth="1"/>
    <col min="9046" max="9046" width="15" style="28" customWidth="1"/>
    <col min="9047" max="9047" width="18.85546875" style="28" customWidth="1"/>
    <col min="9048" max="9048" width="15" style="28" customWidth="1"/>
    <col min="9049" max="9049" width="18.85546875" style="28" customWidth="1"/>
    <col min="9050" max="9050" width="15.140625" style="28" customWidth="1"/>
    <col min="9051" max="9051" width="19.5703125" style="28" customWidth="1"/>
    <col min="9052" max="9052" width="105" style="28" customWidth="1"/>
    <col min="9053" max="9053" width="179.85546875" style="28" customWidth="1"/>
    <col min="9054" max="9285" width="10.28515625" style="28"/>
    <col min="9286" max="9286" width="10.140625" style="28" customWidth="1"/>
    <col min="9287" max="9287" width="85.28515625" style="28" customWidth="1"/>
    <col min="9288" max="9288" width="12.28515625" style="28" customWidth="1"/>
    <col min="9289" max="9292" width="14.42578125" style="28" customWidth="1"/>
    <col min="9293" max="9293" width="20.42578125" style="28" customWidth="1"/>
    <col min="9294" max="9294" width="15.140625" style="28" customWidth="1"/>
    <col min="9295" max="9295" width="19.85546875" style="28" customWidth="1"/>
    <col min="9296" max="9296" width="15" style="28" customWidth="1"/>
    <col min="9297" max="9297" width="18.85546875" style="28" customWidth="1"/>
    <col min="9298" max="9298" width="15" style="28" customWidth="1"/>
    <col min="9299" max="9299" width="18.85546875" style="28" customWidth="1"/>
    <col min="9300" max="9300" width="15" style="28" customWidth="1"/>
    <col min="9301" max="9301" width="18.85546875" style="28" customWidth="1"/>
    <col min="9302" max="9302" width="15" style="28" customWidth="1"/>
    <col min="9303" max="9303" width="18.85546875" style="28" customWidth="1"/>
    <col min="9304" max="9304" width="15" style="28" customWidth="1"/>
    <col min="9305" max="9305" width="18.85546875" style="28" customWidth="1"/>
    <col min="9306" max="9306" width="15.140625" style="28" customWidth="1"/>
    <col min="9307" max="9307" width="19.5703125" style="28" customWidth="1"/>
    <col min="9308" max="9308" width="105" style="28" customWidth="1"/>
    <col min="9309" max="9309" width="179.85546875" style="28" customWidth="1"/>
    <col min="9310" max="9541" width="10.28515625" style="28"/>
    <col min="9542" max="9542" width="10.140625" style="28" customWidth="1"/>
    <col min="9543" max="9543" width="85.28515625" style="28" customWidth="1"/>
    <col min="9544" max="9544" width="12.28515625" style="28" customWidth="1"/>
    <col min="9545" max="9548" width="14.42578125" style="28" customWidth="1"/>
    <col min="9549" max="9549" width="20.42578125" style="28" customWidth="1"/>
    <col min="9550" max="9550" width="15.140625" style="28" customWidth="1"/>
    <col min="9551" max="9551" width="19.85546875" style="28" customWidth="1"/>
    <col min="9552" max="9552" width="15" style="28" customWidth="1"/>
    <col min="9553" max="9553" width="18.85546875" style="28" customWidth="1"/>
    <col min="9554" max="9554" width="15" style="28" customWidth="1"/>
    <col min="9555" max="9555" width="18.85546875" style="28" customWidth="1"/>
    <col min="9556" max="9556" width="15" style="28" customWidth="1"/>
    <col min="9557" max="9557" width="18.85546875" style="28" customWidth="1"/>
    <col min="9558" max="9558" width="15" style="28" customWidth="1"/>
    <col min="9559" max="9559" width="18.85546875" style="28" customWidth="1"/>
    <col min="9560" max="9560" width="15" style="28" customWidth="1"/>
    <col min="9561" max="9561" width="18.85546875" style="28" customWidth="1"/>
    <col min="9562" max="9562" width="15.140625" style="28" customWidth="1"/>
    <col min="9563" max="9563" width="19.5703125" style="28" customWidth="1"/>
    <col min="9564" max="9564" width="105" style="28" customWidth="1"/>
    <col min="9565" max="9565" width="179.85546875" style="28" customWidth="1"/>
    <col min="9566" max="9797" width="10.28515625" style="28"/>
    <col min="9798" max="9798" width="10.140625" style="28" customWidth="1"/>
    <col min="9799" max="9799" width="85.28515625" style="28" customWidth="1"/>
    <col min="9800" max="9800" width="12.28515625" style="28" customWidth="1"/>
    <col min="9801" max="9804" width="14.42578125" style="28" customWidth="1"/>
    <col min="9805" max="9805" width="20.42578125" style="28" customWidth="1"/>
    <col min="9806" max="9806" width="15.140625" style="28" customWidth="1"/>
    <col min="9807" max="9807" width="19.85546875" style="28" customWidth="1"/>
    <col min="9808" max="9808" width="15" style="28" customWidth="1"/>
    <col min="9809" max="9809" width="18.85546875" style="28" customWidth="1"/>
    <col min="9810" max="9810" width="15" style="28" customWidth="1"/>
    <col min="9811" max="9811" width="18.85546875" style="28" customWidth="1"/>
    <col min="9812" max="9812" width="15" style="28" customWidth="1"/>
    <col min="9813" max="9813" width="18.85546875" style="28" customWidth="1"/>
    <col min="9814" max="9814" width="15" style="28" customWidth="1"/>
    <col min="9815" max="9815" width="18.85546875" style="28" customWidth="1"/>
    <col min="9816" max="9816" width="15" style="28" customWidth="1"/>
    <col min="9817" max="9817" width="18.85546875" style="28" customWidth="1"/>
    <col min="9818" max="9818" width="15.140625" style="28" customWidth="1"/>
    <col min="9819" max="9819" width="19.5703125" style="28" customWidth="1"/>
    <col min="9820" max="9820" width="105" style="28" customWidth="1"/>
    <col min="9821" max="9821" width="179.85546875" style="28" customWidth="1"/>
    <col min="9822" max="10053" width="10.28515625" style="28"/>
    <col min="10054" max="10054" width="10.140625" style="28" customWidth="1"/>
    <col min="10055" max="10055" width="85.28515625" style="28" customWidth="1"/>
    <col min="10056" max="10056" width="12.28515625" style="28" customWidth="1"/>
    <col min="10057" max="10060" width="14.42578125" style="28" customWidth="1"/>
    <col min="10061" max="10061" width="20.42578125" style="28" customWidth="1"/>
    <col min="10062" max="10062" width="15.140625" style="28" customWidth="1"/>
    <col min="10063" max="10063" width="19.85546875" style="28" customWidth="1"/>
    <col min="10064" max="10064" width="15" style="28" customWidth="1"/>
    <col min="10065" max="10065" width="18.85546875" style="28" customWidth="1"/>
    <col min="10066" max="10066" width="15" style="28" customWidth="1"/>
    <col min="10067" max="10067" width="18.85546875" style="28" customWidth="1"/>
    <col min="10068" max="10068" width="15" style="28" customWidth="1"/>
    <col min="10069" max="10069" width="18.85546875" style="28" customWidth="1"/>
    <col min="10070" max="10070" width="15" style="28" customWidth="1"/>
    <col min="10071" max="10071" width="18.85546875" style="28" customWidth="1"/>
    <col min="10072" max="10072" width="15" style="28" customWidth="1"/>
    <col min="10073" max="10073" width="18.85546875" style="28" customWidth="1"/>
    <col min="10074" max="10074" width="15.140625" style="28" customWidth="1"/>
    <col min="10075" max="10075" width="19.5703125" style="28" customWidth="1"/>
    <col min="10076" max="10076" width="105" style="28" customWidth="1"/>
    <col min="10077" max="10077" width="179.85546875" style="28" customWidth="1"/>
    <col min="10078" max="10309" width="10.28515625" style="28"/>
    <col min="10310" max="10310" width="10.140625" style="28" customWidth="1"/>
    <col min="10311" max="10311" width="85.28515625" style="28" customWidth="1"/>
    <col min="10312" max="10312" width="12.28515625" style="28" customWidth="1"/>
    <col min="10313" max="10316" width="14.42578125" style="28" customWidth="1"/>
    <col min="10317" max="10317" width="20.42578125" style="28" customWidth="1"/>
    <col min="10318" max="10318" width="15.140625" style="28" customWidth="1"/>
    <col min="10319" max="10319" width="19.85546875" style="28" customWidth="1"/>
    <col min="10320" max="10320" width="15" style="28" customWidth="1"/>
    <col min="10321" max="10321" width="18.85546875" style="28" customWidth="1"/>
    <col min="10322" max="10322" width="15" style="28" customWidth="1"/>
    <col min="10323" max="10323" width="18.85546875" style="28" customWidth="1"/>
    <col min="10324" max="10324" width="15" style="28" customWidth="1"/>
    <col min="10325" max="10325" width="18.85546875" style="28" customWidth="1"/>
    <col min="10326" max="10326" width="15" style="28" customWidth="1"/>
    <col min="10327" max="10327" width="18.85546875" style="28" customWidth="1"/>
    <col min="10328" max="10328" width="15" style="28" customWidth="1"/>
    <col min="10329" max="10329" width="18.85546875" style="28" customWidth="1"/>
    <col min="10330" max="10330" width="15.140625" style="28" customWidth="1"/>
    <col min="10331" max="10331" width="19.5703125" style="28" customWidth="1"/>
    <col min="10332" max="10332" width="105" style="28" customWidth="1"/>
    <col min="10333" max="10333" width="179.85546875" style="28" customWidth="1"/>
    <col min="10334" max="10565" width="10.28515625" style="28"/>
    <col min="10566" max="10566" width="10.140625" style="28" customWidth="1"/>
    <col min="10567" max="10567" width="85.28515625" style="28" customWidth="1"/>
    <col min="10568" max="10568" width="12.28515625" style="28" customWidth="1"/>
    <col min="10569" max="10572" width="14.42578125" style="28" customWidth="1"/>
    <col min="10573" max="10573" width="20.42578125" style="28" customWidth="1"/>
    <col min="10574" max="10574" width="15.140625" style="28" customWidth="1"/>
    <col min="10575" max="10575" width="19.85546875" style="28" customWidth="1"/>
    <col min="10576" max="10576" width="15" style="28" customWidth="1"/>
    <col min="10577" max="10577" width="18.85546875" style="28" customWidth="1"/>
    <col min="10578" max="10578" width="15" style="28" customWidth="1"/>
    <col min="10579" max="10579" width="18.85546875" style="28" customWidth="1"/>
    <col min="10580" max="10580" width="15" style="28" customWidth="1"/>
    <col min="10581" max="10581" width="18.85546875" style="28" customWidth="1"/>
    <col min="10582" max="10582" width="15" style="28" customWidth="1"/>
    <col min="10583" max="10583" width="18.85546875" style="28" customWidth="1"/>
    <col min="10584" max="10584" width="15" style="28" customWidth="1"/>
    <col min="10585" max="10585" width="18.85546875" style="28" customWidth="1"/>
    <col min="10586" max="10586" width="15.140625" style="28" customWidth="1"/>
    <col min="10587" max="10587" width="19.5703125" style="28" customWidth="1"/>
    <col min="10588" max="10588" width="105" style="28" customWidth="1"/>
    <col min="10589" max="10589" width="179.85546875" style="28" customWidth="1"/>
    <col min="10590" max="10821" width="10.28515625" style="28"/>
    <col min="10822" max="10822" width="10.140625" style="28" customWidth="1"/>
    <col min="10823" max="10823" width="85.28515625" style="28" customWidth="1"/>
    <col min="10824" max="10824" width="12.28515625" style="28" customWidth="1"/>
    <col min="10825" max="10828" width="14.42578125" style="28" customWidth="1"/>
    <col min="10829" max="10829" width="20.42578125" style="28" customWidth="1"/>
    <col min="10830" max="10830" width="15.140625" style="28" customWidth="1"/>
    <col min="10831" max="10831" width="19.85546875" style="28" customWidth="1"/>
    <col min="10832" max="10832" width="15" style="28" customWidth="1"/>
    <col min="10833" max="10833" width="18.85546875" style="28" customWidth="1"/>
    <col min="10834" max="10834" width="15" style="28" customWidth="1"/>
    <col min="10835" max="10835" width="18.85546875" style="28" customWidth="1"/>
    <col min="10836" max="10836" width="15" style="28" customWidth="1"/>
    <col min="10837" max="10837" width="18.85546875" style="28" customWidth="1"/>
    <col min="10838" max="10838" width="15" style="28" customWidth="1"/>
    <col min="10839" max="10839" width="18.85546875" style="28" customWidth="1"/>
    <col min="10840" max="10840" width="15" style="28" customWidth="1"/>
    <col min="10841" max="10841" width="18.85546875" style="28" customWidth="1"/>
    <col min="10842" max="10842" width="15.140625" style="28" customWidth="1"/>
    <col min="10843" max="10843" width="19.5703125" style="28" customWidth="1"/>
    <col min="10844" max="10844" width="105" style="28" customWidth="1"/>
    <col min="10845" max="10845" width="179.85546875" style="28" customWidth="1"/>
    <col min="10846" max="11077" width="10.28515625" style="28"/>
    <col min="11078" max="11078" width="10.140625" style="28" customWidth="1"/>
    <col min="11079" max="11079" width="85.28515625" style="28" customWidth="1"/>
    <col min="11080" max="11080" width="12.28515625" style="28" customWidth="1"/>
    <col min="11081" max="11084" width="14.42578125" style="28" customWidth="1"/>
    <col min="11085" max="11085" width="20.42578125" style="28" customWidth="1"/>
    <col min="11086" max="11086" width="15.140625" style="28" customWidth="1"/>
    <col min="11087" max="11087" width="19.85546875" style="28" customWidth="1"/>
    <col min="11088" max="11088" width="15" style="28" customWidth="1"/>
    <col min="11089" max="11089" width="18.85546875" style="28" customWidth="1"/>
    <col min="11090" max="11090" width="15" style="28" customWidth="1"/>
    <col min="11091" max="11091" width="18.85546875" style="28" customWidth="1"/>
    <col min="11092" max="11092" width="15" style="28" customWidth="1"/>
    <col min="11093" max="11093" width="18.85546875" style="28" customWidth="1"/>
    <col min="11094" max="11094" width="15" style="28" customWidth="1"/>
    <col min="11095" max="11095" width="18.85546875" style="28" customWidth="1"/>
    <col min="11096" max="11096" width="15" style="28" customWidth="1"/>
    <col min="11097" max="11097" width="18.85546875" style="28" customWidth="1"/>
    <col min="11098" max="11098" width="15.140625" style="28" customWidth="1"/>
    <col min="11099" max="11099" width="19.5703125" style="28" customWidth="1"/>
    <col min="11100" max="11100" width="105" style="28" customWidth="1"/>
    <col min="11101" max="11101" width="179.85546875" style="28" customWidth="1"/>
    <col min="11102" max="11333" width="10.28515625" style="28"/>
    <col min="11334" max="11334" width="10.140625" style="28" customWidth="1"/>
    <col min="11335" max="11335" width="85.28515625" style="28" customWidth="1"/>
    <col min="11336" max="11336" width="12.28515625" style="28" customWidth="1"/>
    <col min="11337" max="11340" width="14.42578125" style="28" customWidth="1"/>
    <col min="11341" max="11341" width="20.42578125" style="28" customWidth="1"/>
    <col min="11342" max="11342" width="15.140625" style="28" customWidth="1"/>
    <col min="11343" max="11343" width="19.85546875" style="28" customWidth="1"/>
    <col min="11344" max="11344" width="15" style="28" customWidth="1"/>
    <col min="11345" max="11345" width="18.85546875" style="28" customWidth="1"/>
    <col min="11346" max="11346" width="15" style="28" customWidth="1"/>
    <col min="11347" max="11347" width="18.85546875" style="28" customWidth="1"/>
    <col min="11348" max="11348" width="15" style="28" customWidth="1"/>
    <col min="11349" max="11349" width="18.85546875" style="28" customWidth="1"/>
    <col min="11350" max="11350" width="15" style="28" customWidth="1"/>
    <col min="11351" max="11351" width="18.85546875" style="28" customWidth="1"/>
    <col min="11352" max="11352" width="15" style="28" customWidth="1"/>
    <col min="11353" max="11353" width="18.85546875" style="28" customWidth="1"/>
    <col min="11354" max="11354" width="15.140625" style="28" customWidth="1"/>
    <col min="11355" max="11355" width="19.5703125" style="28" customWidth="1"/>
    <col min="11356" max="11356" width="105" style="28" customWidth="1"/>
    <col min="11357" max="11357" width="179.85546875" style="28" customWidth="1"/>
    <col min="11358" max="11589" width="10.28515625" style="28"/>
    <col min="11590" max="11590" width="10.140625" style="28" customWidth="1"/>
    <col min="11591" max="11591" width="85.28515625" style="28" customWidth="1"/>
    <col min="11592" max="11592" width="12.28515625" style="28" customWidth="1"/>
    <col min="11593" max="11596" width="14.42578125" style="28" customWidth="1"/>
    <col min="11597" max="11597" width="20.42578125" style="28" customWidth="1"/>
    <col min="11598" max="11598" width="15.140625" style="28" customWidth="1"/>
    <col min="11599" max="11599" width="19.85546875" style="28" customWidth="1"/>
    <col min="11600" max="11600" width="15" style="28" customWidth="1"/>
    <col min="11601" max="11601" width="18.85546875" style="28" customWidth="1"/>
    <col min="11602" max="11602" width="15" style="28" customWidth="1"/>
    <col min="11603" max="11603" width="18.85546875" style="28" customWidth="1"/>
    <col min="11604" max="11604" width="15" style="28" customWidth="1"/>
    <col min="11605" max="11605" width="18.85546875" style="28" customWidth="1"/>
    <col min="11606" max="11606" width="15" style="28" customWidth="1"/>
    <col min="11607" max="11607" width="18.85546875" style="28" customWidth="1"/>
    <col min="11608" max="11608" width="15" style="28" customWidth="1"/>
    <col min="11609" max="11609" width="18.85546875" style="28" customWidth="1"/>
    <col min="11610" max="11610" width="15.140625" style="28" customWidth="1"/>
    <col min="11611" max="11611" width="19.5703125" style="28" customWidth="1"/>
    <col min="11612" max="11612" width="105" style="28" customWidth="1"/>
    <col min="11613" max="11613" width="179.85546875" style="28" customWidth="1"/>
    <col min="11614" max="11845" width="10.28515625" style="28"/>
    <col min="11846" max="11846" width="10.140625" style="28" customWidth="1"/>
    <col min="11847" max="11847" width="85.28515625" style="28" customWidth="1"/>
    <col min="11848" max="11848" width="12.28515625" style="28" customWidth="1"/>
    <col min="11849" max="11852" width="14.42578125" style="28" customWidth="1"/>
    <col min="11853" max="11853" width="20.42578125" style="28" customWidth="1"/>
    <col min="11854" max="11854" width="15.140625" style="28" customWidth="1"/>
    <col min="11855" max="11855" width="19.85546875" style="28" customWidth="1"/>
    <col min="11856" max="11856" width="15" style="28" customWidth="1"/>
    <col min="11857" max="11857" width="18.85546875" style="28" customWidth="1"/>
    <col min="11858" max="11858" width="15" style="28" customWidth="1"/>
    <col min="11859" max="11859" width="18.85546875" style="28" customWidth="1"/>
    <col min="11860" max="11860" width="15" style="28" customWidth="1"/>
    <col min="11861" max="11861" width="18.85546875" style="28" customWidth="1"/>
    <col min="11862" max="11862" width="15" style="28" customWidth="1"/>
    <col min="11863" max="11863" width="18.85546875" style="28" customWidth="1"/>
    <col min="11864" max="11864" width="15" style="28" customWidth="1"/>
    <col min="11865" max="11865" width="18.85546875" style="28" customWidth="1"/>
    <col min="11866" max="11866" width="15.140625" style="28" customWidth="1"/>
    <col min="11867" max="11867" width="19.5703125" style="28" customWidth="1"/>
    <col min="11868" max="11868" width="105" style="28" customWidth="1"/>
    <col min="11869" max="11869" width="179.85546875" style="28" customWidth="1"/>
    <col min="11870" max="12101" width="10.28515625" style="28"/>
    <col min="12102" max="12102" width="10.140625" style="28" customWidth="1"/>
    <col min="12103" max="12103" width="85.28515625" style="28" customWidth="1"/>
    <col min="12104" max="12104" width="12.28515625" style="28" customWidth="1"/>
    <col min="12105" max="12108" width="14.42578125" style="28" customWidth="1"/>
    <col min="12109" max="12109" width="20.42578125" style="28" customWidth="1"/>
    <col min="12110" max="12110" width="15.140625" style="28" customWidth="1"/>
    <col min="12111" max="12111" width="19.85546875" style="28" customWidth="1"/>
    <col min="12112" max="12112" width="15" style="28" customWidth="1"/>
    <col min="12113" max="12113" width="18.85546875" style="28" customWidth="1"/>
    <col min="12114" max="12114" width="15" style="28" customWidth="1"/>
    <col min="12115" max="12115" width="18.85546875" style="28" customWidth="1"/>
    <col min="12116" max="12116" width="15" style="28" customWidth="1"/>
    <col min="12117" max="12117" width="18.85546875" style="28" customWidth="1"/>
    <col min="12118" max="12118" width="15" style="28" customWidth="1"/>
    <col min="12119" max="12119" width="18.85546875" style="28" customWidth="1"/>
    <col min="12120" max="12120" width="15" style="28" customWidth="1"/>
    <col min="12121" max="12121" width="18.85546875" style="28" customWidth="1"/>
    <col min="12122" max="12122" width="15.140625" style="28" customWidth="1"/>
    <col min="12123" max="12123" width="19.5703125" style="28" customWidth="1"/>
    <col min="12124" max="12124" width="105" style="28" customWidth="1"/>
    <col min="12125" max="12125" width="179.85546875" style="28" customWidth="1"/>
    <col min="12126" max="12357" width="10.28515625" style="28"/>
    <col min="12358" max="12358" width="10.140625" style="28" customWidth="1"/>
    <col min="12359" max="12359" width="85.28515625" style="28" customWidth="1"/>
    <col min="12360" max="12360" width="12.28515625" style="28" customWidth="1"/>
    <col min="12361" max="12364" width="14.42578125" style="28" customWidth="1"/>
    <col min="12365" max="12365" width="20.42578125" style="28" customWidth="1"/>
    <col min="12366" max="12366" width="15.140625" style="28" customWidth="1"/>
    <col min="12367" max="12367" width="19.85546875" style="28" customWidth="1"/>
    <col min="12368" max="12368" width="15" style="28" customWidth="1"/>
    <col min="12369" max="12369" width="18.85546875" style="28" customWidth="1"/>
    <col min="12370" max="12370" width="15" style="28" customWidth="1"/>
    <col min="12371" max="12371" width="18.85546875" style="28" customWidth="1"/>
    <col min="12372" max="12372" width="15" style="28" customWidth="1"/>
    <col min="12373" max="12373" width="18.85546875" style="28" customWidth="1"/>
    <col min="12374" max="12374" width="15" style="28" customWidth="1"/>
    <col min="12375" max="12375" width="18.85546875" style="28" customWidth="1"/>
    <col min="12376" max="12376" width="15" style="28" customWidth="1"/>
    <col min="12377" max="12377" width="18.85546875" style="28" customWidth="1"/>
    <col min="12378" max="12378" width="15.140625" style="28" customWidth="1"/>
    <col min="12379" max="12379" width="19.5703125" style="28" customWidth="1"/>
    <col min="12380" max="12380" width="105" style="28" customWidth="1"/>
    <col min="12381" max="12381" width="179.85546875" style="28" customWidth="1"/>
    <col min="12382" max="12613" width="10.28515625" style="28"/>
    <col min="12614" max="12614" width="10.140625" style="28" customWidth="1"/>
    <col min="12615" max="12615" width="85.28515625" style="28" customWidth="1"/>
    <col min="12616" max="12616" width="12.28515625" style="28" customWidth="1"/>
    <col min="12617" max="12620" width="14.42578125" style="28" customWidth="1"/>
    <col min="12621" max="12621" width="20.42578125" style="28" customWidth="1"/>
    <col min="12622" max="12622" width="15.140625" style="28" customWidth="1"/>
    <col min="12623" max="12623" width="19.85546875" style="28" customWidth="1"/>
    <col min="12624" max="12624" width="15" style="28" customWidth="1"/>
    <col min="12625" max="12625" width="18.85546875" style="28" customWidth="1"/>
    <col min="12626" max="12626" width="15" style="28" customWidth="1"/>
    <col min="12627" max="12627" width="18.85546875" style="28" customWidth="1"/>
    <col min="12628" max="12628" width="15" style="28" customWidth="1"/>
    <col min="12629" max="12629" width="18.85546875" style="28" customWidth="1"/>
    <col min="12630" max="12630" width="15" style="28" customWidth="1"/>
    <col min="12631" max="12631" width="18.85546875" style="28" customWidth="1"/>
    <col min="12632" max="12632" width="15" style="28" customWidth="1"/>
    <col min="12633" max="12633" width="18.85546875" style="28" customWidth="1"/>
    <col min="12634" max="12634" width="15.140625" style="28" customWidth="1"/>
    <col min="12635" max="12635" width="19.5703125" style="28" customWidth="1"/>
    <col min="12636" max="12636" width="105" style="28" customWidth="1"/>
    <col min="12637" max="12637" width="179.85546875" style="28" customWidth="1"/>
    <col min="12638" max="12869" width="10.28515625" style="28"/>
    <col min="12870" max="12870" width="10.140625" style="28" customWidth="1"/>
    <col min="12871" max="12871" width="85.28515625" style="28" customWidth="1"/>
    <col min="12872" max="12872" width="12.28515625" style="28" customWidth="1"/>
    <col min="12873" max="12876" width="14.42578125" style="28" customWidth="1"/>
    <col min="12877" max="12877" width="20.42578125" style="28" customWidth="1"/>
    <col min="12878" max="12878" width="15.140625" style="28" customWidth="1"/>
    <col min="12879" max="12879" width="19.85546875" style="28" customWidth="1"/>
    <col min="12880" max="12880" width="15" style="28" customWidth="1"/>
    <col min="12881" max="12881" width="18.85546875" style="28" customWidth="1"/>
    <col min="12882" max="12882" width="15" style="28" customWidth="1"/>
    <col min="12883" max="12883" width="18.85546875" style="28" customWidth="1"/>
    <col min="12884" max="12884" width="15" style="28" customWidth="1"/>
    <col min="12885" max="12885" width="18.85546875" style="28" customWidth="1"/>
    <col min="12886" max="12886" width="15" style="28" customWidth="1"/>
    <col min="12887" max="12887" width="18.85546875" style="28" customWidth="1"/>
    <col min="12888" max="12888" width="15" style="28" customWidth="1"/>
    <col min="12889" max="12889" width="18.85546875" style="28" customWidth="1"/>
    <col min="12890" max="12890" width="15.140625" style="28" customWidth="1"/>
    <col min="12891" max="12891" width="19.5703125" style="28" customWidth="1"/>
    <col min="12892" max="12892" width="105" style="28" customWidth="1"/>
    <col min="12893" max="12893" width="179.85546875" style="28" customWidth="1"/>
    <col min="12894" max="13125" width="10.28515625" style="28"/>
    <col min="13126" max="13126" width="10.140625" style="28" customWidth="1"/>
    <col min="13127" max="13127" width="85.28515625" style="28" customWidth="1"/>
    <col min="13128" max="13128" width="12.28515625" style="28" customWidth="1"/>
    <col min="13129" max="13132" width="14.42578125" style="28" customWidth="1"/>
    <col min="13133" max="13133" width="20.42578125" style="28" customWidth="1"/>
    <col min="13134" max="13134" width="15.140625" style="28" customWidth="1"/>
    <col min="13135" max="13135" width="19.85546875" style="28" customWidth="1"/>
    <col min="13136" max="13136" width="15" style="28" customWidth="1"/>
    <col min="13137" max="13137" width="18.85546875" style="28" customWidth="1"/>
    <col min="13138" max="13138" width="15" style="28" customWidth="1"/>
    <col min="13139" max="13139" width="18.85546875" style="28" customWidth="1"/>
    <col min="13140" max="13140" width="15" style="28" customWidth="1"/>
    <col min="13141" max="13141" width="18.85546875" style="28" customWidth="1"/>
    <col min="13142" max="13142" width="15" style="28" customWidth="1"/>
    <col min="13143" max="13143" width="18.85546875" style="28" customWidth="1"/>
    <col min="13144" max="13144" width="15" style="28" customWidth="1"/>
    <col min="13145" max="13145" width="18.85546875" style="28" customWidth="1"/>
    <col min="13146" max="13146" width="15.140625" style="28" customWidth="1"/>
    <col min="13147" max="13147" width="19.5703125" style="28" customWidth="1"/>
    <col min="13148" max="13148" width="105" style="28" customWidth="1"/>
    <col min="13149" max="13149" width="179.85546875" style="28" customWidth="1"/>
    <col min="13150" max="13381" width="10.28515625" style="28"/>
    <col min="13382" max="13382" width="10.140625" style="28" customWidth="1"/>
    <col min="13383" max="13383" width="85.28515625" style="28" customWidth="1"/>
    <col min="13384" max="13384" width="12.28515625" style="28" customWidth="1"/>
    <col min="13385" max="13388" width="14.42578125" style="28" customWidth="1"/>
    <col min="13389" max="13389" width="20.42578125" style="28" customWidth="1"/>
    <col min="13390" max="13390" width="15.140625" style="28" customWidth="1"/>
    <col min="13391" max="13391" width="19.85546875" style="28" customWidth="1"/>
    <col min="13392" max="13392" width="15" style="28" customWidth="1"/>
    <col min="13393" max="13393" width="18.85546875" style="28" customWidth="1"/>
    <col min="13394" max="13394" width="15" style="28" customWidth="1"/>
    <col min="13395" max="13395" width="18.85546875" style="28" customWidth="1"/>
    <col min="13396" max="13396" width="15" style="28" customWidth="1"/>
    <col min="13397" max="13397" width="18.85546875" style="28" customWidth="1"/>
    <col min="13398" max="13398" width="15" style="28" customWidth="1"/>
    <col min="13399" max="13399" width="18.85546875" style="28" customWidth="1"/>
    <col min="13400" max="13400" width="15" style="28" customWidth="1"/>
    <col min="13401" max="13401" width="18.85546875" style="28" customWidth="1"/>
    <col min="13402" max="13402" width="15.140625" style="28" customWidth="1"/>
    <col min="13403" max="13403" width="19.5703125" style="28" customWidth="1"/>
    <col min="13404" max="13404" width="105" style="28" customWidth="1"/>
    <col min="13405" max="13405" width="179.85546875" style="28" customWidth="1"/>
    <col min="13406" max="13637" width="10.28515625" style="28"/>
    <col min="13638" max="13638" width="10.140625" style="28" customWidth="1"/>
    <col min="13639" max="13639" width="85.28515625" style="28" customWidth="1"/>
    <col min="13640" max="13640" width="12.28515625" style="28" customWidth="1"/>
    <col min="13641" max="13644" width="14.42578125" style="28" customWidth="1"/>
    <col min="13645" max="13645" width="20.42578125" style="28" customWidth="1"/>
    <col min="13646" max="13646" width="15.140625" style="28" customWidth="1"/>
    <col min="13647" max="13647" width="19.85546875" style="28" customWidth="1"/>
    <col min="13648" max="13648" width="15" style="28" customWidth="1"/>
    <col min="13649" max="13649" width="18.85546875" style="28" customWidth="1"/>
    <col min="13650" max="13650" width="15" style="28" customWidth="1"/>
    <col min="13651" max="13651" width="18.85546875" style="28" customWidth="1"/>
    <col min="13652" max="13652" width="15" style="28" customWidth="1"/>
    <col min="13653" max="13653" width="18.85546875" style="28" customWidth="1"/>
    <col min="13654" max="13654" width="15" style="28" customWidth="1"/>
    <col min="13655" max="13655" width="18.85546875" style="28" customWidth="1"/>
    <col min="13656" max="13656" width="15" style="28" customWidth="1"/>
    <col min="13657" max="13657" width="18.85546875" style="28" customWidth="1"/>
    <col min="13658" max="13658" width="15.140625" style="28" customWidth="1"/>
    <col min="13659" max="13659" width="19.5703125" style="28" customWidth="1"/>
    <col min="13660" max="13660" width="105" style="28" customWidth="1"/>
    <col min="13661" max="13661" width="179.85546875" style="28" customWidth="1"/>
    <col min="13662" max="13893" width="10.28515625" style="28"/>
    <col min="13894" max="13894" width="10.140625" style="28" customWidth="1"/>
    <col min="13895" max="13895" width="85.28515625" style="28" customWidth="1"/>
    <col min="13896" max="13896" width="12.28515625" style="28" customWidth="1"/>
    <col min="13897" max="13900" width="14.42578125" style="28" customWidth="1"/>
    <col min="13901" max="13901" width="20.42578125" style="28" customWidth="1"/>
    <col min="13902" max="13902" width="15.140625" style="28" customWidth="1"/>
    <col min="13903" max="13903" width="19.85546875" style="28" customWidth="1"/>
    <col min="13904" max="13904" width="15" style="28" customWidth="1"/>
    <col min="13905" max="13905" width="18.85546875" style="28" customWidth="1"/>
    <col min="13906" max="13906" width="15" style="28" customWidth="1"/>
    <col min="13907" max="13907" width="18.85546875" style="28" customWidth="1"/>
    <col min="13908" max="13908" width="15" style="28" customWidth="1"/>
    <col min="13909" max="13909" width="18.85546875" style="28" customWidth="1"/>
    <col min="13910" max="13910" width="15" style="28" customWidth="1"/>
    <col min="13911" max="13911" width="18.85546875" style="28" customWidth="1"/>
    <col min="13912" max="13912" width="15" style="28" customWidth="1"/>
    <col min="13913" max="13913" width="18.85546875" style="28" customWidth="1"/>
    <col min="13914" max="13914" width="15.140625" style="28" customWidth="1"/>
    <col min="13915" max="13915" width="19.5703125" style="28" customWidth="1"/>
    <col min="13916" max="13916" width="105" style="28" customWidth="1"/>
    <col min="13917" max="13917" width="179.85546875" style="28" customWidth="1"/>
    <col min="13918" max="14149" width="10.28515625" style="28"/>
    <col min="14150" max="14150" width="10.140625" style="28" customWidth="1"/>
    <col min="14151" max="14151" width="85.28515625" style="28" customWidth="1"/>
    <col min="14152" max="14152" width="12.28515625" style="28" customWidth="1"/>
    <col min="14153" max="14156" width="14.42578125" style="28" customWidth="1"/>
    <col min="14157" max="14157" width="20.42578125" style="28" customWidth="1"/>
    <col min="14158" max="14158" width="15.140625" style="28" customWidth="1"/>
    <col min="14159" max="14159" width="19.85546875" style="28" customWidth="1"/>
    <col min="14160" max="14160" width="15" style="28" customWidth="1"/>
    <col min="14161" max="14161" width="18.85546875" style="28" customWidth="1"/>
    <col min="14162" max="14162" width="15" style="28" customWidth="1"/>
    <col min="14163" max="14163" width="18.85546875" style="28" customWidth="1"/>
    <col min="14164" max="14164" width="15" style="28" customWidth="1"/>
    <col min="14165" max="14165" width="18.85546875" style="28" customWidth="1"/>
    <col min="14166" max="14166" width="15" style="28" customWidth="1"/>
    <col min="14167" max="14167" width="18.85546875" style="28" customWidth="1"/>
    <col min="14168" max="14168" width="15" style="28" customWidth="1"/>
    <col min="14169" max="14169" width="18.85546875" style="28" customWidth="1"/>
    <col min="14170" max="14170" width="15.140625" style="28" customWidth="1"/>
    <col min="14171" max="14171" width="19.5703125" style="28" customWidth="1"/>
    <col min="14172" max="14172" width="105" style="28" customWidth="1"/>
    <col min="14173" max="14173" width="179.85546875" style="28" customWidth="1"/>
    <col min="14174" max="14405" width="10.28515625" style="28"/>
    <col min="14406" max="14406" width="10.140625" style="28" customWidth="1"/>
    <col min="14407" max="14407" width="85.28515625" style="28" customWidth="1"/>
    <col min="14408" max="14408" width="12.28515625" style="28" customWidth="1"/>
    <col min="14409" max="14412" width="14.42578125" style="28" customWidth="1"/>
    <col min="14413" max="14413" width="20.42578125" style="28" customWidth="1"/>
    <col min="14414" max="14414" width="15.140625" style="28" customWidth="1"/>
    <col min="14415" max="14415" width="19.85546875" style="28" customWidth="1"/>
    <col min="14416" max="14416" width="15" style="28" customWidth="1"/>
    <col min="14417" max="14417" width="18.85546875" style="28" customWidth="1"/>
    <col min="14418" max="14418" width="15" style="28" customWidth="1"/>
    <col min="14419" max="14419" width="18.85546875" style="28" customWidth="1"/>
    <col min="14420" max="14420" width="15" style="28" customWidth="1"/>
    <col min="14421" max="14421" width="18.85546875" style="28" customWidth="1"/>
    <col min="14422" max="14422" width="15" style="28" customWidth="1"/>
    <col min="14423" max="14423" width="18.85546875" style="28" customWidth="1"/>
    <col min="14424" max="14424" width="15" style="28" customWidth="1"/>
    <col min="14425" max="14425" width="18.85546875" style="28" customWidth="1"/>
    <col min="14426" max="14426" width="15.140625" style="28" customWidth="1"/>
    <col min="14427" max="14427" width="19.5703125" style="28" customWidth="1"/>
    <col min="14428" max="14428" width="105" style="28" customWidth="1"/>
    <col min="14429" max="14429" width="179.85546875" style="28" customWidth="1"/>
    <col min="14430" max="14661" width="10.28515625" style="28"/>
    <col min="14662" max="14662" width="10.140625" style="28" customWidth="1"/>
    <col min="14663" max="14663" width="85.28515625" style="28" customWidth="1"/>
    <col min="14664" max="14664" width="12.28515625" style="28" customWidth="1"/>
    <col min="14665" max="14668" width="14.42578125" style="28" customWidth="1"/>
    <col min="14669" max="14669" width="20.42578125" style="28" customWidth="1"/>
    <col min="14670" max="14670" width="15.140625" style="28" customWidth="1"/>
    <col min="14671" max="14671" width="19.85546875" style="28" customWidth="1"/>
    <col min="14672" max="14672" width="15" style="28" customWidth="1"/>
    <col min="14673" max="14673" width="18.85546875" style="28" customWidth="1"/>
    <col min="14674" max="14674" width="15" style="28" customWidth="1"/>
    <col min="14675" max="14675" width="18.85546875" style="28" customWidth="1"/>
    <col min="14676" max="14676" width="15" style="28" customWidth="1"/>
    <col min="14677" max="14677" width="18.85546875" style="28" customWidth="1"/>
    <col min="14678" max="14678" width="15" style="28" customWidth="1"/>
    <col min="14679" max="14679" width="18.85546875" style="28" customWidth="1"/>
    <col min="14680" max="14680" width="15" style="28" customWidth="1"/>
    <col min="14681" max="14681" width="18.85546875" style="28" customWidth="1"/>
    <col min="14682" max="14682" width="15.140625" style="28" customWidth="1"/>
    <col min="14683" max="14683" width="19.5703125" style="28" customWidth="1"/>
    <col min="14684" max="14684" width="105" style="28" customWidth="1"/>
    <col min="14685" max="14685" width="179.85546875" style="28" customWidth="1"/>
    <col min="14686" max="14917" width="10.28515625" style="28"/>
    <col min="14918" max="14918" width="10.140625" style="28" customWidth="1"/>
    <col min="14919" max="14919" width="85.28515625" style="28" customWidth="1"/>
    <col min="14920" max="14920" width="12.28515625" style="28" customWidth="1"/>
    <col min="14921" max="14924" width="14.42578125" style="28" customWidth="1"/>
    <col min="14925" max="14925" width="20.42578125" style="28" customWidth="1"/>
    <col min="14926" max="14926" width="15.140625" style="28" customWidth="1"/>
    <col min="14927" max="14927" width="19.85546875" style="28" customWidth="1"/>
    <col min="14928" max="14928" width="15" style="28" customWidth="1"/>
    <col min="14929" max="14929" width="18.85546875" style="28" customWidth="1"/>
    <col min="14930" max="14930" width="15" style="28" customWidth="1"/>
    <col min="14931" max="14931" width="18.85546875" style="28" customWidth="1"/>
    <col min="14932" max="14932" width="15" style="28" customWidth="1"/>
    <col min="14933" max="14933" width="18.85546875" style="28" customWidth="1"/>
    <col min="14934" max="14934" width="15" style="28" customWidth="1"/>
    <col min="14935" max="14935" width="18.85546875" style="28" customWidth="1"/>
    <col min="14936" max="14936" width="15" style="28" customWidth="1"/>
    <col min="14937" max="14937" width="18.85546875" style="28" customWidth="1"/>
    <col min="14938" max="14938" width="15.140625" style="28" customWidth="1"/>
    <col min="14939" max="14939" width="19.5703125" style="28" customWidth="1"/>
    <col min="14940" max="14940" width="105" style="28" customWidth="1"/>
    <col min="14941" max="14941" width="179.85546875" style="28" customWidth="1"/>
    <col min="14942" max="15173" width="10.28515625" style="28"/>
    <col min="15174" max="15174" width="10.140625" style="28" customWidth="1"/>
    <col min="15175" max="15175" width="85.28515625" style="28" customWidth="1"/>
    <col min="15176" max="15176" width="12.28515625" style="28" customWidth="1"/>
    <col min="15177" max="15180" width="14.42578125" style="28" customWidth="1"/>
    <col min="15181" max="15181" width="20.42578125" style="28" customWidth="1"/>
    <col min="15182" max="15182" width="15.140625" style="28" customWidth="1"/>
    <col min="15183" max="15183" width="19.85546875" style="28" customWidth="1"/>
    <col min="15184" max="15184" width="15" style="28" customWidth="1"/>
    <col min="15185" max="15185" width="18.85546875" style="28" customWidth="1"/>
    <col min="15186" max="15186" width="15" style="28" customWidth="1"/>
    <col min="15187" max="15187" width="18.85546875" style="28" customWidth="1"/>
    <col min="15188" max="15188" width="15" style="28" customWidth="1"/>
    <col min="15189" max="15189" width="18.85546875" style="28" customWidth="1"/>
    <col min="15190" max="15190" width="15" style="28" customWidth="1"/>
    <col min="15191" max="15191" width="18.85546875" style="28" customWidth="1"/>
    <col min="15192" max="15192" width="15" style="28" customWidth="1"/>
    <col min="15193" max="15193" width="18.85546875" style="28" customWidth="1"/>
    <col min="15194" max="15194" width="15.140625" style="28" customWidth="1"/>
    <col min="15195" max="15195" width="19.5703125" style="28" customWidth="1"/>
    <col min="15196" max="15196" width="105" style="28" customWidth="1"/>
    <col min="15197" max="15197" width="179.85546875" style="28" customWidth="1"/>
    <col min="15198" max="15429" width="10.28515625" style="28"/>
    <col min="15430" max="15430" width="10.140625" style="28" customWidth="1"/>
    <col min="15431" max="15431" width="85.28515625" style="28" customWidth="1"/>
    <col min="15432" max="15432" width="12.28515625" style="28" customWidth="1"/>
    <col min="15433" max="15436" width="14.42578125" style="28" customWidth="1"/>
    <col min="15437" max="15437" width="20.42578125" style="28" customWidth="1"/>
    <col min="15438" max="15438" width="15.140625" style="28" customWidth="1"/>
    <col min="15439" max="15439" width="19.85546875" style="28" customWidth="1"/>
    <col min="15440" max="15440" width="15" style="28" customWidth="1"/>
    <col min="15441" max="15441" width="18.85546875" style="28" customWidth="1"/>
    <col min="15442" max="15442" width="15" style="28" customWidth="1"/>
    <col min="15443" max="15443" width="18.85546875" style="28" customWidth="1"/>
    <col min="15444" max="15444" width="15" style="28" customWidth="1"/>
    <col min="15445" max="15445" width="18.85546875" style="28" customWidth="1"/>
    <col min="15446" max="15446" width="15" style="28" customWidth="1"/>
    <col min="15447" max="15447" width="18.85546875" style="28" customWidth="1"/>
    <col min="15448" max="15448" width="15" style="28" customWidth="1"/>
    <col min="15449" max="15449" width="18.85546875" style="28" customWidth="1"/>
    <col min="15450" max="15450" width="15.140625" style="28" customWidth="1"/>
    <col min="15451" max="15451" width="19.5703125" style="28" customWidth="1"/>
    <col min="15452" max="15452" width="105" style="28" customWidth="1"/>
    <col min="15453" max="15453" width="179.85546875" style="28" customWidth="1"/>
    <col min="15454" max="15685" width="10.28515625" style="28"/>
    <col min="15686" max="15686" width="10.140625" style="28" customWidth="1"/>
    <col min="15687" max="15687" width="85.28515625" style="28" customWidth="1"/>
    <col min="15688" max="15688" width="12.28515625" style="28" customWidth="1"/>
    <col min="15689" max="15692" width="14.42578125" style="28" customWidth="1"/>
    <col min="15693" max="15693" width="20.42578125" style="28" customWidth="1"/>
    <col min="15694" max="15694" width="15.140625" style="28" customWidth="1"/>
    <col min="15695" max="15695" width="19.85546875" style="28" customWidth="1"/>
    <col min="15696" max="15696" width="15" style="28" customWidth="1"/>
    <col min="15697" max="15697" width="18.85546875" style="28" customWidth="1"/>
    <col min="15698" max="15698" width="15" style="28" customWidth="1"/>
    <col min="15699" max="15699" width="18.85546875" style="28" customWidth="1"/>
    <col min="15700" max="15700" width="15" style="28" customWidth="1"/>
    <col min="15701" max="15701" width="18.85546875" style="28" customWidth="1"/>
    <col min="15702" max="15702" width="15" style="28" customWidth="1"/>
    <col min="15703" max="15703" width="18.85546875" style="28" customWidth="1"/>
    <col min="15704" max="15704" width="15" style="28" customWidth="1"/>
    <col min="15705" max="15705" width="18.85546875" style="28" customWidth="1"/>
    <col min="15706" max="15706" width="15.140625" style="28" customWidth="1"/>
    <col min="15707" max="15707" width="19.5703125" style="28" customWidth="1"/>
    <col min="15708" max="15708" width="105" style="28" customWidth="1"/>
    <col min="15709" max="15709" width="179.85546875" style="28" customWidth="1"/>
    <col min="15710" max="15941" width="10.28515625" style="28"/>
    <col min="15942" max="15942" width="10.140625" style="28" customWidth="1"/>
    <col min="15943" max="15943" width="85.28515625" style="28" customWidth="1"/>
    <col min="15944" max="15944" width="12.28515625" style="28" customWidth="1"/>
    <col min="15945" max="15948" width="14.42578125" style="28" customWidth="1"/>
    <col min="15949" max="15949" width="20.42578125" style="28" customWidth="1"/>
    <col min="15950" max="15950" width="15.140625" style="28" customWidth="1"/>
    <col min="15951" max="15951" width="19.85546875" style="28" customWidth="1"/>
    <col min="15952" max="15952" width="15" style="28" customWidth="1"/>
    <col min="15953" max="15953" width="18.85546875" style="28" customWidth="1"/>
    <col min="15954" max="15954" width="15" style="28" customWidth="1"/>
    <col min="15955" max="15955" width="18.85546875" style="28" customWidth="1"/>
    <col min="15956" max="15956" width="15" style="28" customWidth="1"/>
    <col min="15957" max="15957" width="18.85546875" style="28" customWidth="1"/>
    <col min="15958" max="15958" width="15" style="28" customWidth="1"/>
    <col min="15959" max="15959" width="18.85546875" style="28" customWidth="1"/>
    <col min="15960" max="15960" width="15" style="28" customWidth="1"/>
    <col min="15961" max="15961" width="18.85546875" style="28" customWidth="1"/>
    <col min="15962" max="15962" width="15.140625" style="28" customWidth="1"/>
    <col min="15963" max="15963" width="19.5703125" style="28" customWidth="1"/>
    <col min="15964" max="15964" width="105" style="28" customWidth="1"/>
    <col min="15965" max="15965" width="179.85546875" style="28" customWidth="1"/>
    <col min="15966" max="16384" width="10.28515625" style="28"/>
  </cols>
  <sheetData>
    <row r="1" spans="1:8" ht="18.75" x14ac:dyDescent="0.25">
      <c r="H1" s="136" t="s">
        <v>724</v>
      </c>
    </row>
    <row r="2" spans="1:8" ht="18.75" x14ac:dyDescent="0.25">
      <c r="H2" s="136" t="s">
        <v>725</v>
      </c>
    </row>
    <row r="3" spans="1:8" ht="18.75" x14ac:dyDescent="0.3">
      <c r="H3" s="137" t="s">
        <v>726</v>
      </c>
    </row>
    <row r="6" spans="1:8" ht="22.5" customHeight="1" x14ac:dyDescent="0.25">
      <c r="A6" s="133" t="s">
        <v>729</v>
      </c>
      <c r="B6" s="133"/>
      <c r="C6" s="133"/>
      <c r="D6" s="133"/>
      <c r="E6" s="133"/>
      <c r="F6" s="133"/>
      <c r="G6" s="133"/>
      <c r="H6" s="133"/>
    </row>
    <row r="7" spans="1:8" ht="22.5" customHeight="1" x14ac:dyDescent="0.25">
      <c r="A7" s="133"/>
      <c r="B7" s="133"/>
      <c r="C7" s="133"/>
      <c r="D7" s="133"/>
      <c r="E7" s="133"/>
      <c r="F7" s="133"/>
      <c r="G7" s="133"/>
      <c r="H7" s="133"/>
    </row>
    <row r="9" spans="1:8" ht="18.75" x14ac:dyDescent="0.25">
      <c r="A9" s="134" t="s">
        <v>714</v>
      </c>
      <c r="B9" s="134"/>
    </row>
    <row r="10" spans="1:8" x14ac:dyDescent="0.25">
      <c r="B10" s="101" t="s">
        <v>727</v>
      </c>
    </row>
    <row r="11" spans="1:8" ht="18.75" x14ac:dyDescent="0.25">
      <c r="A11" s="100" t="s">
        <v>728</v>
      </c>
      <c r="B11" s="100"/>
    </row>
    <row r="12" spans="1:8" ht="18.75" x14ac:dyDescent="0.25">
      <c r="A12" s="134" t="s">
        <v>730</v>
      </c>
      <c r="B12" s="134"/>
    </row>
    <row r="13" spans="1:8" ht="21.75" customHeight="1" x14ac:dyDescent="0.25">
      <c r="A13" s="138" t="s">
        <v>723</v>
      </c>
      <c r="B13" s="138"/>
    </row>
    <row r="14" spans="1:8" x14ac:dyDescent="0.25">
      <c r="A14" s="135" t="s">
        <v>715</v>
      </c>
      <c r="B14" s="135"/>
      <c r="F14" s="52"/>
    </row>
    <row r="15" spans="1:8" x14ac:dyDescent="0.25">
      <c r="A15" s="28"/>
      <c r="B15" s="28"/>
      <c r="C15" s="28"/>
      <c r="D15" s="64"/>
      <c r="E15" s="64"/>
      <c r="F15" s="64"/>
      <c r="G15" s="64"/>
      <c r="H15" s="64"/>
    </row>
    <row r="16" spans="1:8" x14ac:dyDescent="0.25">
      <c r="A16" s="28"/>
      <c r="B16" s="28"/>
      <c r="C16" s="28"/>
      <c r="D16" s="65"/>
      <c r="E16" s="52"/>
      <c r="F16" s="64"/>
      <c r="G16" s="65"/>
      <c r="H16" s="52"/>
    </row>
    <row r="17" spans="1:11" ht="18.75" customHeight="1" thickBot="1" x14ac:dyDescent="0.3">
      <c r="A17" s="128" t="s">
        <v>713</v>
      </c>
      <c r="B17" s="128"/>
      <c r="C17" s="128"/>
      <c r="D17" s="128"/>
      <c r="E17" s="128"/>
      <c r="F17" s="128"/>
      <c r="G17" s="128"/>
      <c r="H17" s="128"/>
    </row>
    <row r="18" spans="1:11" ht="35.25" customHeight="1" x14ac:dyDescent="0.25">
      <c r="A18" s="129" t="s">
        <v>0</v>
      </c>
      <c r="B18" s="131" t="s">
        <v>1</v>
      </c>
      <c r="C18" s="121" t="s">
        <v>2</v>
      </c>
      <c r="D18" s="123" t="s">
        <v>722</v>
      </c>
      <c r="E18" s="124"/>
      <c r="F18" s="127" t="s">
        <v>716</v>
      </c>
      <c r="G18" s="124"/>
      <c r="H18" s="125" t="s">
        <v>717</v>
      </c>
    </row>
    <row r="19" spans="1:11" x14ac:dyDescent="0.25">
      <c r="A19" s="130"/>
      <c r="B19" s="132"/>
      <c r="C19" s="122"/>
      <c r="D19" s="77" t="s">
        <v>654</v>
      </c>
      <c r="E19" s="78" t="s">
        <v>3</v>
      </c>
      <c r="F19" s="78" t="s">
        <v>718</v>
      </c>
      <c r="G19" s="77" t="s">
        <v>719</v>
      </c>
      <c r="H19" s="126"/>
    </row>
    <row r="20" spans="1:11" s="29" customFormat="1" ht="16.5" thickBot="1" x14ac:dyDescent="0.3">
      <c r="A20" s="2">
        <v>1</v>
      </c>
      <c r="B20" s="3">
        <v>2</v>
      </c>
      <c r="C20" s="35">
        <v>3</v>
      </c>
      <c r="D20" s="3">
        <v>4</v>
      </c>
      <c r="E20" s="3">
        <v>5</v>
      </c>
      <c r="F20" s="3">
        <v>6</v>
      </c>
      <c r="G20" s="3">
        <v>7</v>
      </c>
      <c r="H20" s="3">
        <v>8</v>
      </c>
    </row>
    <row r="21" spans="1:11" s="29" customFormat="1" ht="19.5" thickBot="1" x14ac:dyDescent="0.3">
      <c r="A21" s="115" t="s">
        <v>709</v>
      </c>
      <c r="B21" s="116"/>
      <c r="C21" s="116"/>
      <c r="D21" s="116"/>
      <c r="E21" s="116"/>
      <c r="F21" s="116"/>
      <c r="G21" s="116"/>
      <c r="H21" s="116"/>
    </row>
    <row r="22" spans="1:11" s="29" customFormat="1" x14ac:dyDescent="0.25">
      <c r="A22" s="5" t="s">
        <v>4</v>
      </c>
      <c r="B22" s="6" t="s">
        <v>656</v>
      </c>
      <c r="C22" s="7" t="s">
        <v>5</v>
      </c>
      <c r="D22" s="53">
        <f t="shared" ref="D22" si="0">D28+D30+D31+D36</f>
        <v>10796.65096565047</v>
      </c>
      <c r="E22" s="53">
        <f t="shared" ref="E22" si="1">E28+E30+E31+E36</f>
        <v>2732.639671375</v>
      </c>
      <c r="F22" s="53">
        <f>E22-D22</f>
        <v>-8064.0112942754695</v>
      </c>
      <c r="G22" s="79">
        <f>IFERROR(F22/D22,0)</f>
        <v>-0.74689932275583515</v>
      </c>
      <c r="H22" s="53"/>
      <c r="I22" s="76"/>
      <c r="J22" s="76"/>
      <c r="K22" s="76"/>
    </row>
    <row r="23" spans="1:11" s="29" customFormat="1" ht="15.75" customHeight="1" outlineLevel="1" x14ac:dyDescent="0.25">
      <c r="A23" s="8" t="s">
        <v>6</v>
      </c>
      <c r="B23" s="9" t="s">
        <v>7</v>
      </c>
      <c r="C23" s="10" t="s">
        <v>5</v>
      </c>
      <c r="D23" s="51" t="s">
        <v>206</v>
      </c>
      <c r="E23" s="51" t="s">
        <v>206</v>
      </c>
      <c r="F23" s="51" t="e">
        <f t="shared" ref="F23:F80" si="2">E23-D23</f>
        <v>#VALUE!</v>
      </c>
      <c r="G23" s="80">
        <f t="shared" ref="G23:G80" si="3">IFERROR(F23/D23,0)</f>
        <v>0</v>
      </c>
      <c r="H23" s="51"/>
      <c r="I23" s="76"/>
      <c r="J23" s="76"/>
      <c r="K23" s="76"/>
    </row>
    <row r="24" spans="1:11" s="29" customFormat="1" ht="31.5" customHeight="1" outlineLevel="1" x14ac:dyDescent="0.25">
      <c r="A24" s="8" t="s">
        <v>8</v>
      </c>
      <c r="B24" s="27" t="s">
        <v>9</v>
      </c>
      <c r="C24" s="10" t="s">
        <v>5</v>
      </c>
      <c r="D24" s="51" t="s">
        <v>206</v>
      </c>
      <c r="E24" s="51" t="s">
        <v>206</v>
      </c>
      <c r="F24" s="51" t="e">
        <f t="shared" si="2"/>
        <v>#VALUE!</v>
      </c>
      <c r="G24" s="80">
        <f t="shared" si="3"/>
        <v>0</v>
      </c>
      <c r="H24" s="51"/>
      <c r="I24" s="76"/>
      <c r="J24" s="76"/>
      <c r="K24" s="76"/>
    </row>
    <row r="25" spans="1:11" s="29" customFormat="1" ht="31.5" customHeight="1" outlineLevel="1" x14ac:dyDescent="0.25">
      <c r="A25" s="8" t="s">
        <v>10</v>
      </c>
      <c r="B25" s="27" t="s">
        <v>11</v>
      </c>
      <c r="C25" s="10" t="s">
        <v>5</v>
      </c>
      <c r="D25" s="51" t="s">
        <v>206</v>
      </c>
      <c r="E25" s="51" t="s">
        <v>206</v>
      </c>
      <c r="F25" s="51" t="e">
        <f t="shared" si="2"/>
        <v>#VALUE!</v>
      </c>
      <c r="G25" s="80">
        <f t="shared" si="3"/>
        <v>0</v>
      </c>
      <c r="H25" s="51"/>
      <c r="I25" s="76"/>
      <c r="J25" s="76"/>
      <c r="K25" s="76"/>
    </row>
    <row r="26" spans="1:11" s="29" customFormat="1" ht="31.5" customHeight="1" outlineLevel="1" x14ac:dyDescent="0.25">
      <c r="A26" s="8" t="s">
        <v>12</v>
      </c>
      <c r="B26" s="27" t="s">
        <v>13</v>
      </c>
      <c r="C26" s="10" t="s">
        <v>5</v>
      </c>
      <c r="D26" s="51" t="s">
        <v>206</v>
      </c>
      <c r="E26" s="51" t="s">
        <v>206</v>
      </c>
      <c r="F26" s="51" t="e">
        <f t="shared" si="2"/>
        <v>#VALUE!</v>
      </c>
      <c r="G26" s="80">
        <f t="shared" si="3"/>
        <v>0</v>
      </c>
      <c r="H26" s="51"/>
      <c r="I26" s="76"/>
      <c r="J26" s="76"/>
      <c r="K26" s="76"/>
    </row>
    <row r="27" spans="1:11" s="29" customFormat="1" ht="15.75" customHeight="1" outlineLevel="1" x14ac:dyDescent="0.25">
      <c r="A27" s="8" t="s">
        <v>14</v>
      </c>
      <c r="B27" s="9" t="s">
        <v>15</v>
      </c>
      <c r="C27" s="10" t="s">
        <v>5</v>
      </c>
      <c r="D27" s="51" t="s">
        <v>206</v>
      </c>
      <c r="E27" s="51" t="s">
        <v>206</v>
      </c>
      <c r="F27" s="51" t="e">
        <f t="shared" si="2"/>
        <v>#VALUE!</v>
      </c>
      <c r="G27" s="80">
        <f t="shared" si="3"/>
        <v>0</v>
      </c>
      <c r="H27" s="51"/>
      <c r="I27" s="76"/>
      <c r="J27" s="76"/>
      <c r="K27" s="76"/>
    </row>
    <row r="28" spans="1:11" s="29" customFormat="1" x14ac:dyDescent="0.25">
      <c r="A28" s="8" t="s">
        <v>16</v>
      </c>
      <c r="B28" s="9" t="s">
        <v>17</v>
      </c>
      <c r="C28" s="10" t="s">
        <v>5</v>
      </c>
      <c r="D28" s="51">
        <v>5104.5312538379858</v>
      </c>
      <c r="E28" s="51">
        <v>1362.1432583300002</v>
      </c>
      <c r="F28" s="51">
        <f t="shared" si="2"/>
        <v>-3742.3879955079856</v>
      </c>
      <c r="G28" s="80">
        <f t="shared" si="3"/>
        <v>-0.73315017763759716</v>
      </c>
      <c r="H28" s="51"/>
      <c r="I28" s="76"/>
      <c r="J28" s="76"/>
      <c r="K28" s="76"/>
    </row>
    <row r="29" spans="1:11" s="29" customFormat="1" ht="15.75" customHeight="1" outlineLevel="1" x14ac:dyDescent="0.25">
      <c r="A29" s="8" t="s">
        <v>18</v>
      </c>
      <c r="B29" s="9" t="s">
        <v>19</v>
      </c>
      <c r="C29" s="10" t="s">
        <v>5</v>
      </c>
      <c r="D29" s="51" t="s">
        <v>206</v>
      </c>
      <c r="E29" s="51" t="s">
        <v>206</v>
      </c>
      <c r="F29" s="51" t="e">
        <f t="shared" si="2"/>
        <v>#VALUE!</v>
      </c>
      <c r="G29" s="80">
        <f t="shared" si="3"/>
        <v>0</v>
      </c>
      <c r="H29" s="51"/>
      <c r="I29" s="76"/>
      <c r="J29" s="76"/>
      <c r="K29" s="76"/>
    </row>
    <row r="30" spans="1:11" s="29" customFormat="1" x14ac:dyDescent="0.25">
      <c r="A30" s="8" t="s">
        <v>20</v>
      </c>
      <c r="B30" s="9" t="s">
        <v>21</v>
      </c>
      <c r="C30" s="10" t="s">
        <v>5</v>
      </c>
      <c r="D30" s="51">
        <v>347.74560488333407</v>
      </c>
      <c r="E30" s="51">
        <v>7.8111306000000011</v>
      </c>
      <c r="F30" s="51">
        <f t="shared" si="2"/>
        <v>-339.93447428333405</v>
      </c>
      <c r="G30" s="80">
        <f t="shared" si="3"/>
        <v>-0.97753780208776297</v>
      </c>
      <c r="H30" s="99"/>
      <c r="I30" s="76"/>
      <c r="J30" s="76"/>
      <c r="K30" s="76"/>
    </row>
    <row r="31" spans="1:11" s="29" customFormat="1" x14ac:dyDescent="0.25">
      <c r="A31" s="8" t="s">
        <v>22</v>
      </c>
      <c r="B31" s="9" t="s">
        <v>23</v>
      </c>
      <c r="C31" s="10" t="s">
        <v>5</v>
      </c>
      <c r="D31" s="51">
        <v>5259.1516769291502</v>
      </c>
      <c r="E31" s="51">
        <v>1354.2076954033332</v>
      </c>
      <c r="F31" s="51">
        <f t="shared" si="2"/>
        <v>-3904.943981525817</v>
      </c>
      <c r="G31" s="80">
        <f t="shared" si="3"/>
        <v>-0.74250453712069719</v>
      </c>
      <c r="H31" s="51"/>
      <c r="I31" s="76"/>
      <c r="J31" s="76"/>
      <c r="K31" s="76"/>
    </row>
    <row r="32" spans="1:11" s="29" customFormat="1" ht="15.75" customHeight="1" outlineLevel="1" x14ac:dyDescent="0.25">
      <c r="A32" s="8" t="s">
        <v>24</v>
      </c>
      <c r="B32" s="9" t="s">
        <v>25</v>
      </c>
      <c r="C32" s="10" t="s">
        <v>5</v>
      </c>
      <c r="D32" s="51" t="s">
        <v>206</v>
      </c>
      <c r="E32" s="51" t="s">
        <v>206</v>
      </c>
      <c r="F32" s="51" t="e">
        <f t="shared" si="2"/>
        <v>#VALUE!</v>
      </c>
      <c r="G32" s="80">
        <f t="shared" si="3"/>
        <v>0</v>
      </c>
      <c r="H32" s="51"/>
      <c r="I32" s="76"/>
      <c r="J32" s="76"/>
      <c r="K32" s="76"/>
    </row>
    <row r="33" spans="1:11" s="29" customFormat="1" ht="31.5" customHeight="1" outlineLevel="1" x14ac:dyDescent="0.25">
      <c r="A33" s="8" t="s">
        <v>26</v>
      </c>
      <c r="B33" s="27" t="s">
        <v>27</v>
      </c>
      <c r="C33" s="10" t="s">
        <v>5</v>
      </c>
      <c r="D33" s="51" t="s">
        <v>206</v>
      </c>
      <c r="E33" s="51" t="s">
        <v>206</v>
      </c>
      <c r="F33" s="51" t="e">
        <f t="shared" si="2"/>
        <v>#VALUE!</v>
      </c>
      <c r="G33" s="80">
        <f t="shared" si="3"/>
        <v>0</v>
      </c>
      <c r="H33" s="51"/>
      <c r="I33" s="76"/>
      <c r="J33" s="76"/>
      <c r="K33" s="76"/>
    </row>
    <row r="34" spans="1:11" s="29" customFormat="1" ht="15.75" customHeight="1" outlineLevel="1" x14ac:dyDescent="0.25">
      <c r="A34" s="8" t="s">
        <v>28</v>
      </c>
      <c r="B34" s="15" t="s">
        <v>29</v>
      </c>
      <c r="C34" s="10" t="s">
        <v>5</v>
      </c>
      <c r="D34" s="51" t="s">
        <v>206</v>
      </c>
      <c r="E34" s="51" t="s">
        <v>206</v>
      </c>
      <c r="F34" s="51" t="e">
        <f t="shared" si="2"/>
        <v>#VALUE!</v>
      </c>
      <c r="G34" s="80">
        <f t="shared" si="3"/>
        <v>0</v>
      </c>
      <c r="H34" s="51"/>
      <c r="I34" s="76"/>
      <c r="J34" s="76"/>
      <c r="K34" s="76"/>
    </row>
    <row r="35" spans="1:11" s="29" customFormat="1" ht="15.75" customHeight="1" outlineLevel="1" x14ac:dyDescent="0.25">
      <c r="A35" s="8" t="s">
        <v>30</v>
      </c>
      <c r="B35" s="15" t="s">
        <v>31</v>
      </c>
      <c r="C35" s="10" t="s">
        <v>5</v>
      </c>
      <c r="D35" s="51" t="s">
        <v>206</v>
      </c>
      <c r="E35" s="51" t="s">
        <v>206</v>
      </c>
      <c r="F35" s="51" t="e">
        <f t="shared" si="2"/>
        <v>#VALUE!</v>
      </c>
      <c r="G35" s="80">
        <f t="shared" si="3"/>
        <v>0</v>
      </c>
      <c r="H35" s="51"/>
      <c r="I35" s="76"/>
      <c r="J35" s="76"/>
      <c r="K35" s="76"/>
    </row>
    <row r="36" spans="1:11" s="29" customFormat="1" x14ac:dyDescent="0.25">
      <c r="A36" s="8" t="s">
        <v>32</v>
      </c>
      <c r="B36" s="9" t="s">
        <v>33</v>
      </c>
      <c r="C36" s="10" t="s">
        <v>5</v>
      </c>
      <c r="D36" s="51">
        <v>85.222429999999989</v>
      </c>
      <c r="E36" s="51">
        <v>8.4775870416666681</v>
      </c>
      <c r="F36" s="51">
        <f t="shared" si="2"/>
        <v>-76.744842958333322</v>
      </c>
      <c r="G36" s="80">
        <f t="shared" si="3"/>
        <v>-0.90052399301842645</v>
      </c>
      <c r="H36" s="51"/>
      <c r="I36" s="76"/>
      <c r="J36" s="76"/>
      <c r="K36" s="76"/>
    </row>
    <row r="37" spans="1:11" s="29" customFormat="1" ht="31.5" x14ac:dyDescent="0.25">
      <c r="A37" s="8" t="s">
        <v>34</v>
      </c>
      <c r="B37" s="12" t="s">
        <v>35</v>
      </c>
      <c r="C37" s="10" t="s">
        <v>5</v>
      </c>
      <c r="D37" s="51">
        <f t="shared" ref="D37" si="4">D43+D45+D46+D51</f>
        <v>11774.687338469434</v>
      </c>
      <c r="E37" s="51">
        <f t="shared" ref="E37" si="5">E43+E45+E46+E51</f>
        <v>3168.8112934289607</v>
      </c>
      <c r="F37" s="51">
        <f t="shared" si="2"/>
        <v>-8605.8760450404734</v>
      </c>
      <c r="G37" s="80">
        <f t="shared" si="3"/>
        <v>-0.73087936839935941</v>
      </c>
      <c r="H37" s="51"/>
      <c r="I37" s="76"/>
      <c r="J37" s="76"/>
      <c r="K37" s="76"/>
    </row>
    <row r="38" spans="1:11" s="29" customFormat="1" ht="15.75" customHeight="1" outlineLevel="1" x14ac:dyDescent="0.25">
      <c r="A38" s="8" t="s">
        <v>36</v>
      </c>
      <c r="B38" s="9" t="s">
        <v>7</v>
      </c>
      <c r="C38" s="10" t="s">
        <v>5</v>
      </c>
      <c r="D38" s="51" t="s">
        <v>206</v>
      </c>
      <c r="E38" s="93" t="s">
        <v>206</v>
      </c>
      <c r="F38" s="51" t="e">
        <f t="shared" si="2"/>
        <v>#VALUE!</v>
      </c>
      <c r="G38" s="80">
        <f t="shared" si="3"/>
        <v>0</v>
      </c>
      <c r="H38" s="51"/>
      <c r="I38" s="76"/>
      <c r="J38" s="76"/>
      <c r="K38" s="76"/>
    </row>
    <row r="39" spans="1:11" s="29" customFormat="1" ht="31.5" customHeight="1" outlineLevel="1" x14ac:dyDescent="0.25">
      <c r="A39" s="8" t="s">
        <v>37</v>
      </c>
      <c r="B39" s="14" t="s">
        <v>9</v>
      </c>
      <c r="C39" s="10" t="s">
        <v>5</v>
      </c>
      <c r="D39" s="51" t="s">
        <v>206</v>
      </c>
      <c r="E39" s="93" t="s">
        <v>206</v>
      </c>
      <c r="F39" s="51" t="e">
        <f t="shared" si="2"/>
        <v>#VALUE!</v>
      </c>
      <c r="G39" s="80">
        <f t="shared" si="3"/>
        <v>0</v>
      </c>
      <c r="H39" s="51"/>
      <c r="I39" s="76"/>
      <c r="J39" s="76"/>
      <c r="K39" s="76"/>
    </row>
    <row r="40" spans="1:11" s="29" customFormat="1" ht="31.5" customHeight="1" outlineLevel="1" x14ac:dyDescent="0.25">
      <c r="A40" s="8" t="s">
        <v>38</v>
      </c>
      <c r="B40" s="14" t="s">
        <v>11</v>
      </c>
      <c r="C40" s="10" t="s">
        <v>5</v>
      </c>
      <c r="D40" s="51" t="s">
        <v>206</v>
      </c>
      <c r="E40" s="93" t="s">
        <v>206</v>
      </c>
      <c r="F40" s="51" t="e">
        <f t="shared" si="2"/>
        <v>#VALUE!</v>
      </c>
      <c r="G40" s="80">
        <f t="shared" si="3"/>
        <v>0</v>
      </c>
      <c r="H40" s="51"/>
      <c r="I40" s="76"/>
      <c r="J40" s="76"/>
      <c r="K40" s="76"/>
    </row>
    <row r="41" spans="1:11" s="29" customFormat="1" ht="31.5" customHeight="1" outlineLevel="1" x14ac:dyDescent="0.25">
      <c r="A41" s="8" t="s">
        <v>39</v>
      </c>
      <c r="B41" s="14" t="s">
        <v>13</v>
      </c>
      <c r="C41" s="10" t="s">
        <v>5</v>
      </c>
      <c r="D41" s="51" t="s">
        <v>206</v>
      </c>
      <c r="E41" s="93" t="s">
        <v>206</v>
      </c>
      <c r="F41" s="51" t="e">
        <f t="shared" si="2"/>
        <v>#VALUE!</v>
      </c>
      <c r="G41" s="80">
        <f t="shared" si="3"/>
        <v>0</v>
      </c>
      <c r="H41" s="51"/>
      <c r="I41" s="76"/>
      <c r="J41" s="76"/>
      <c r="K41" s="76"/>
    </row>
    <row r="42" spans="1:11" s="29" customFormat="1" ht="15.75" customHeight="1" outlineLevel="1" x14ac:dyDescent="0.25">
      <c r="A42" s="8" t="s">
        <v>40</v>
      </c>
      <c r="B42" s="9" t="s">
        <v>15</v>
      </c>
      <c r="C42" s="10" t="s">
        <v>5</v>
      </c>
      <c r="D42" s="51" t="s">
        <v>206</v>
      </c>
      <c r="E42" s="93" t="s">
        <v>206</v>
      </c>
      <c r="F42" s="51" t="e">
        <f t="shared" si="2"/>
        <v>#VALUE!</v>
      </c>
      <c r="G42" s="80">
        <f t="shared" si="3"/>
        <v>0</v>
      </c>
      <c r="H42" s="51"/>
      <c r="I42" s="76"/>
      <c r="J42" s="76"/>
      <c r="K42" s="76"/>
    </row>
    <row r="43" spans="1:11" s="29" customFormat="1" x14ac:dyDescent="0.25">
      <c r="A43" s="8" t="s">
        <v>41</v>
      </c>
      <c r="B43" s="9" t="s">
        <v>17</v>
      </c>
      <c r="C43" s="10" t="s">
        <v>5</v>
      </c>
      <c r="D43" s="51">
        <v>6651.1871274361747</v>
      </c>
      <c r="E43" s="51">
        <v>1752.2538727920403</v>
      </c>
      <c r="F43" s="51">
        <f t="shared" si="2"/>
        <v>-4898.9332546441346</v>
      </c>
      <c r="G43" s="80">
        <f t="shared" si="3"/>
        <v>-0.73655020686999084</v>
      </c>
      <c r="H43" s="51"/>
      <c r="I43" s="76"/>
      <c r="J43" s="76"/>
      <c r="K43" s="76"/>
    </row>
    <row r="44" spans="1:11" s="29" customFormat="1" ht="15.75" customHeight="1" outlineLevel="1" x14ac:dyDescent="0.25">
      <c r="A44" s="8" t="s">
        <v>42</v>
      </c>
      <c r="B44" s="9" t="s">
        <v>19</v>
      </c>
      <c r="C44" s="10" t="s">
        <v>5</v>
      </c>
      <c r="D44" s="51" t="s">
        <v>206</v>
      </c>
      <c r="E44" s="51" t="s">
        <v>206</v>
      </c>
      <c r="F44" s="51" t="e">
        <f t="shared" si="2"/>
        <v>#VALUE!</v>
      </c>
      <c r="G44" s="80">
        <f t="shared" si="3"/>
        <v>0</v>
      </c>
      <c r="H44" s="51"/>
      <c r="I44" s="76"/>
      <c r="J44" s="76"/>
      <c r="K44" s="76"/>
    </row>
    <row r="45" spans="1:11" s="29" customFormat="1" x14ac:dyDescent="0.25">
      <c r="A45" s="8" t="s">
        <v>43</v>
      </c>
      <c r="B45" s="9" t="s">
        <v>21</v>
      </c>
      <c r="C45" s="10" t="s">
        <v>5</v>
      </c>
      <c r="D45" s="51">
        <v>68.650895456440153</v>
      </c>
      <c r="E45" s="51">
        <v>12.030537775119999</v>
      </c>
      <c r="F45" s="51">
        <f t="shared" si="2"/>
        <v>-56.620357681320158</v>
      </c>
      <c r="G45" s="80">
        <f t="shared" si="3"/>
        <v>-0.82475774430715876</v>
      </c>
      <c r="H45" s="51"/>
      <c r="I45" s="76"/>
      <c r="J45" s="76"/>
      <c r="K45" s="76"/>
    </row>
    <row r="46" spans="1:11" s="29" customFormat="1" x14ac:dyDescent="0.25">
      <c r="A46" s="8" t="s">
        <v>44</v>
      </c>
      <c r="B46" s="9" t="s">
        <v>23</v>
      </c>
      <c r="C46" s="10" t="s">
        <v>5</v>
      </c>
      <c r="D46" s="51">
        <v>4982.4401851521015</v>
      </c>
      <c r="E46" s="51">
        <v>1396.7478828618002</v>
      </c>
      <c r="F46" s="51">
        <f t="shared" si="2"/>
        <v>-3585.6923022903011</v>
      </c>
      <c r="G46" s="80">
        <f t="shared" si="3"/>
        <v>-0.71966590045091305</v>
      </c>
      <c r="H46" s="51"/>
      <c r="I46" s="76"/>
      <c r="J46" s="76"/>
      <c r="K46" s="76"/>
    </row>
    <row r="47" spans="1:11" s="29" customFormat="1" ht="15.75" customHeight="1" outlineLevel="1" x14ac:dyDescent="0.25">
      <c r="A47" s="8" t="s">
        <v>45</v>
      </c>
      <c r="B47" s="9" t="s">
        <v>25</v>
      </c>
      <c r="C47" s="10" t="s">
        <v>5</v>
      </c>
      <c r="D47" s="51" t="s">
        <v>206</v>
      </c>
      <c r="E47" s="51" t="s">
        <v>206</v>
      </c>
      <c r="F47" s="51" t="e">
        <f t="shared" si="2"/>
        <v>#VALUE!</v>
      </c>
      <c r="G47" s="80">
        <f t="shared" si="3"/>
        <v>0</v>
      </c>
      <c r="H47" s="51"/>
      <c r="I47" s="76"/>
      <c r="J47" s="76"/>
      <c r="K47" s="76"/>
    </row>
    <row r="48" spans="1:11" s="29" customFormat="1" ht="31.5" customHeight="1" outlineLevel="1" x14ac:dyDescent="0.25">
      <c r="A48" s="8" t="s">
        <v>46</v>
      </c>
      <c r="B48" s="27" t="s">
        <v>27</v>
      </c>
      <c r="C48" s="10" t="s">
        <v>5</v>
      </c>
      <c r="D48" s="51" t="s">
        <v>206</v>
      </c>
      <c r="E48" s="51" t="s">
        <v>206</v>
      </c>
      <c r="F48" s="51" t="e">
        <f t="shared" si="2"/>
        <v>#VALUE!</v>
      </c>
      <c r="G48" s="80">
        <f t="shared" si="3"/>
        <v>0</v>
      </c>
      <c r="H48" s="51"/>
      <c r="I48" s="76"/>
      <c r="J48" s="76"/>
      <c r="K48" s="76"/>
    </row>
    <row r="49" spans="1:11" s="29" customFormat="1" ht="15.75" customHeight="1" outlineLevel="1" x14ac:dyDescent="0.25">
      <c r="A49" s="8" t="s">
        <v>47</v>
      </c>
      <c r="B49" s="14" t="s">
        <v>29</v>
      </c>
      <c r="C49" s="10" t="s">
        <v>5</v>
      </c>
      <c r="D49" s="51" t="s">
        <v>206</v>
      </c>
      <c r="E49" s="51" t="s">
        <v>206</v>
      </c>
      <c r="F49" s="51" t="e">
        <f t="shared" si="2"/>
        <v>#VALUE!</v>
      </c>
      <c r="G49" s="80">
        <f t="shared" si="3"/>
        <v>0</v>
      </c>
      <c r="H49" s="51"/>
      <c r="I49" s="76"/>
      <c r="J49" s="76"/>
      <c r="K49" s="76"/>
    </row>
    <row r="50" spans="1:11" s="29" customFormat="1" ht="15.75" customHeight="1" outlineLevel="1" x14ac:dyDescent="0.25">
      <c r="A50" s="8" t="s">
        <v>48</v>
      </c>
      <c r="B50" s="14" t="s">
        <v>31</v>
      </c>
      <c r="C50" s="10" t="s">
        <v>5</v>
      </c>
      <c r="D50" s="51" t="s">
        <v>206</v>
      </c>
      <c r="E50" s="51" t="s">
        <v>206</v>
      </c>
      <c r="F50" s="51" t="e">
        <f t="shared" si="2"/>
        <v>#VALUE!</v>
      </c>
      <c r="G50" s="80">
        <f t="shared" si="3"/>
        <v>0</v>
      </c>
      <c r="H50" s="51"/>
      <c r="I50" s="76"/>
      <c r="J50" s="76"/>
      <c r="K50" s="76"/>
    </row>
    <row r="51" spans="1:11" s="29" customFormat="1" x14ac:dyDescent="0.25">
      <c r="A51" s="8" t="s">
        <v>49</v>
      </c>
      <c r="B51" s="9" t="s">
        <v>33</v>
      </c>
      <c r="C51" s="10" t="s">
        <v>5</v>
      </c>
      <c r="D51" s="51">
        <v>72.409130424715229</v>
      </c>
      <c r="E51" s="51">
        <v>7.7789999999999999</v>
      </c>
      <c r="F51" s="51">
        <f t="shared" si="2"/>
        <v>-64.630130424715233</v>
      </c>
      <c r="G51" s="80">
        <f t="shared" si="3"/>
        <v>-0.89256879685790547</v>
      </c>
      <c r="H51" s="51"/>
      <c r="I51" s="76"/>
      <c r="J51" s="76"/>
      <c r="K51" s="76"/>
    </row>
    <row r="52" spans="1:11" s="29" customFormat="1" x14ac:dyDescent="0.25">
      <c r="A52" s="8" t="s">
        <v>50</v>
      </c>
      <c r="B52" s="13" t="s">
        <v>51</v>
      </c>
      <c r="C52" s="10" t="s">
        <v>5</v>
      </c>
      <c r="D52" s="51">
        <f>D54+D59</f>
        <v>7589.4057359750168</v>
      </c>
      <c r="E52" s="51">
        <f>E54+E59</f>
        <v>2334.5156908300005</v>
      </c>
      <c r="F52" s="51">
        <f t="shared" si="2"/>
        <v>-5254.8900451450163</v>
      </c>
      <c r="G52" s="80">
        <f t="shared" si="3"/>
        <v>-0.69239809122814233</v>
      </c>
      <c r="H52" s="51"/>
      <c r="I52" s="76"/>
      <c r="J52" s="76"/>
      <c r="K52" s="76"/>
    </row>
    <row r="53" spans="1:11" s="29" customFormat="1" x14ac:dyDescent="0.25">
      <c r="A53" s="8" t="s">
        <v>37</v>
      </c>
      <c r="B53" s="14" t="s">
        <v>52</v>
      </c>
      <c r="C53" s="10" t="s">
        <v>5</v>
      </c>
      <c r="D53" s="51">
        <v>0</v>
      </c>
      <c r="E53" s="51">
        <v>0</v>
      </c>
      <c r="F53" s="51">
        <f t="shared" si="2"/>
        <v>0</v>
      </c>
      <c r="G53" s="80">
        <f t="shared" si="3"/>
        <v>0</v>
      </c>
      <c r="H53" s="51"/>
      <c r="I53" s="76"/>
      <c r="J53" s="76"/>
      <c r="K53" s="76"/>
    </row>
    <row r="54" spans="1:11" s="29" customFormat="1" x14ac:dyDescent="0.25">
      <c r="A54" s="8" t="s">
        <v>38</v>
      </c>
      <c r="B54" s="15" t="s">
        <v>708</v>
      </c>
      <c r="C54" s="10" t="s">
        <v>5</v>
      </c>
      <c r="D54" s="51">
        <f>D55</f>
        <v>7190.7594008284505</v>
      </c>
      <c r="E54" s="51">
        <f>E55</f>
        <v>2290.2222588500003</v>
      </c>
      <c r="F54" s="51">
        <f t="shared" si="2"/>
        <v>-4900.5371419784497</v>
      </c>
      <c r="G54" s="80">
        <f t="shared" si="3"/>
        <v>-0.68150481316533229</v>
      </c>
      <c r="H54" s="51"/>
      <c r="I54" s="76"/>
      <c r="J54" s="76"/>
      <c r="K54" s="76"/>
    </row>
    <row r="55" spans="1:11" s="29" customFormat="1" x14ac:dyDescent="0.25">
      <c r="A55" s="8" t="s">
        <v>53</v>
      </c>
      <c r="B55" s="16" t="s">
        <v>54</v>
      </c>
      <c r="C55" s="10" t="s">
        <v>5</v>
      </c>
      <c r="D55" s="51">
        <f>D56+D57</f>
        <v>7190.7594008284505</v>
      </c>
      <c r="E55" s="51">
        <f>E56+E57</f>
        <v>2290.2222588500003</v>
      </c>
      <c r="F55" s="51">
        <f t="shared" si="2"/>
        <v>-4900.5371419784497</v>
      </c>
      <c r="G55" s="80">
        <f t="shared" si="3"/>
        <v>-0.68150481316533229</v>
      </c>
      <c r="H55" s="51"/>
      <c r="I55" s="76"/>
      <c r="J55" s="76"/>
      <c r="K55" s="76"/>
    </row>
    <row r="56" spans="1:11" s="29" customFormat="1" ht="31.5" x14ac:dyDescent="0.25">
      <c r="A56" s="8" t="s">
        <v>55</v>
      </c>
      <c r="B56" s="17" t="s">
        <v>56</v>
      </c>
      <c r="C56" s="10" t="s">
        <v>5</v>
      </c>
      <c r="D56" s="51">
        <v>2957.6292223182759</v>
      </c>
      <c r="E56" s="51">
        <v>1070.4544598382001</v>
      </c>
      <c r="F56" s="51">
        <f t="shared" si="2"/>
        <v>-1887.1747624800757</v>
      </c>
      <c r="G56" s="80">
        <f t="shared" si="3"/>
        <v>-0.63807009622418231</v>
      </c>
      <c r="H56" s="51"/>
      <c r="I56" s="76"/>
      <c r="J56" s="76"/>
      <c r="K56" s="76"/>
    </row>
    <row r="57" spans="1:11" s="29" customFormat="1" x14ac:dyDescent="0.25">
      <c r="A57" s="8" t="s">
        <v>57</v>
      </c>
      <c r="B57" s="17" t="s">
        <v>58</v>
      </c>
      <c r="C57" s="10" t="s">
        <v>5</v>
      </c>
      <c r="D57" s="51">
        <v>4233.1301785101741</v>
      </c>
      <c r="E57" s="51">
        <v>1219.7677990118002</v>
      </c>
      <c r="F57" s="51">
        <f t="shared" si="2"/>
        <v>-3013.3623794983741</v>
      </c>
      <c r="G57" s="80">
        <f t="shared" si="3"/>
        <v>-0.71185204622242682</v>
      </c>
      <c r="H57" s="51"/>
      <c r="I57" s="76"/>
      <c r="J57" s="76"/>
      <c r="K57" s="76"/>
    </row>
    <row r="58" spans="1:11" s="29" customFormat="1" ht="15.75" customHeight="1" outlineLevel="1" x14ac:dyDescent="0.25">
      <c r="A58" s="8" t="s">
        <v>59</v>
      </c>
      <c r="B58" s="16" t="s">
        <v>60</v>
      </c>
      <c r="C58" s="10" t="s">
        <v>5</v>
      </c>
      <c r="D58" s="51" t="s">
        <v>206</v>
      </c>
      <c r="E58" s="51" t="s">
        <v>206</v>
      </c>
      <c r="F58" s="51" t="e">
        <f t="shared" si="2"/>
        <v>#VALUE!</v>
      </c>
      <c r="G58" s="80">
        <f t="shared" si="3"/>
        <v>0</v>
      </c>
      <c r="H58" s="51"/>
      <c r="I58" s="76"/>
      <c r="J58" s="76"/>
      <c r="K58" s="76"/>
    </row>
    <row r="59" spans="1:11" s="29" customFormat="1" x14ac:dyDescent="0.25">
      <c r="A59" s="8" t="s">
        <v>39</v>
      </c>
      <c r="B59" s="15" t="s">
        <v>61</v>
      </c>
      <c r="C59" s="10" t="s">
        <v>5</v>
      </c>
      <c r="D59" s="51">
        <v>398.64633514656657</v>
      </c>
      <c r="E59" s="51">
        <v>44.293431980000001</v>
      </c>
      <c r="F59" s="51">
        <f t="shared" si="2"/>
        <v>-354.35290316656659</v>
      </c>
      <c r="G59" s="80">
        <f t="shared" si="3"/>
        <v>-0.88889040717327794</v>
      </c>
      <c r="H59" s="51"/>
      <c r="I59" s="76"/>
      <c r="J59" s="76"/>
      <c r="K59" s="76"/>
    </row>
    <row r="60" spans="1:11" s="29" customFormat="1" x14ac:dyDescent="0.25">
      <c r="A60" s="8" t="s">
        <v>62</v>
      </c>
      <c r="B60" s="15" t="s">
        <v>63</v>
      </c>
      <c r="C60" s="10" t="s">
        <v>5</v>
      </c>
      <c r="D60" s="51">
        <f>D52-D53-D54-D59</f>
        <v>0</v>
      </c>
      <c r="E60" s="51">
        <f>E52-E53-E54-E59</f>
        <v>1.4921397450962104E-13</v>
      </c>
      <c r="F60" s="51">
        <f t="shared" si="2"/>
        <v>1.4921397450962104E-13</v>
      </c>
      <c r="G60" s="80">
        <f t="shared" si="3"/>
        <v>0</v>
      </c>
      <c r="H60" s="51"/>
      <c r="I60" s="76"/>
      <c r="J60" s="76"/>
      <c r="K60" s="76"/>
    </row>
    <row r="61" spans="1:11" s="29" customFormat="1" x14ac:dyDescent="0.25">
      <c r="A61" s="8" t="s">
        <v>64</v>
      </c>
      <c r="B61" s="13" t="s">
        <v>65</v>
      </c>
      <c r="C61" s="10" t="s">
        <v>5</v>
      </c>
      <c r="D61" s="51">
        <v>559.58939276197168</v>
      </c>
      <c r="E61" s="51">
        <v>177.62931933999997</v>
      </c>
      <c r="F61" s="51">
        <f t="shared" si="2"/>
        <v>-381.96007342197174</v>
      </c>
      <c r="G61" s="80">
        <f t="shared" si="3"/>
        <v>-0.6825720400751828</v>
      </c>
      <c r="H61" s="51"/>
      <c r="I61" s="76"/>
      <c r="J61" s="76"/>
      <c r="K61" s="76"/>
    </row>
    <row r="62" spans="1:11" s="29" customFormat="1" ht="31.5" x14ac:dyDescent="0.25">
      <c r="A62" s="8" t="s">
        <v>66</v>
      </c>
      <c r="B62" s="14" t="s">
        <v>67</v>
      </c>
      <c r="C62" s="10" t="s">
        <v>5</v>
      </c>
      <c r="D62" s="51">
        <v>420.35107508103135</v>
      </c>
      <c r="E62" s="51">
        <v>142.3223753</v>
      </c>
      <c r="F62" s="51">
        <f t="shared" si="2"/>
        <v>-278.02869978103138</v>
      </c>
      <c r="G62" s="80">
        <f t="shared" si="3"/>
        <v>-0.66142021815320828</v>
      </c>
      <c r="H62" s="51"/>
      <c r="I62" s="76"/>
      <c r="J62" s="76"/>
      <c r="K62" s="76"/>
    </row>
    <row r="63" spans="1:11" s="29" customFormat="1" ht="31.5" x14ac:dyDescent="0.25">
      <c r="A63" s="8" t="s">
        <v>68</v>
      </c>
      <c r="B63" s="14" t="s">
        <v>69</v>
      </c>
      <c r="C63" s="10" t="s">
        <v>5</v>
      </c>
      <c r="D63" s="51">
        <v>98.978839575219368</v>
      </c>
      <c r="E63" s="51">
        <v>27.704230550000002</v>
      </c>
      <c r="F63" s="51">
        <f t="shared" si="2"/>
        <v>-71.274609025219362</v>
      </c>
      <c r="G63" s="80">
        <f t="shared" si="3"/>
        <v>-0.72009946096664368</v>
      </c>
      <c r="H63" s="51"/>
      <c r="I63" s="76"/>
      <c r="J63" s="76"/>
      <c r="K63" s="76"/>
    </row>
    <row r="64" spans="1:11" s="29" customFormat="1" x14ac:dyDescent="0.25">
      <c r="A64" s="8" t="s">
        <v>70</v>
      </c>
      <c r="B64" s="15" t="s">
        <v>71</v>
      </c>
      <c r="C64" s="10" t="s">
        <v>5</v>
      </c>
      <c r="D64" s="51">
        <v>0</v>
      </c>
      <c r="E64" s="51">
        <v>0</v>
      </c>
      <c r="F64" s="51">
        <f t="shared" si="2"/>
        <v>0</v>
      </c>
      <c r="G64" s="80">
        <f t="shared" si="3"/>
        <v>0</v>
      </c>
      <c r="H64" s="51"/>
      <c r="I64" s="76"/>
      <c r="J64" s="76"/>
      <c r="K64" s="76"/>
    </row>
    <row r="65" spans="1:11" s="29" customFormat="1" x14ac:dyDescent="0.25">
      <c r="A65" s="8" t="s">
        <v>72</v>
      </c>
      <c r="B65" s="15" t="s">
        <v>655</v>
      </c>
      <c r="C65" s="10" t="s">
        <v>5</v>
      </c>
      <c r="D65" s="51">
        <v>18.69018878</v>
      </c>
      <c r="E65" s="51">
        <v>0</v>
      </c>
      <c r="F65" s="51">
        <f t="shared" si="2"/>
        <v>-18.69018878</v>
      </c>
      <c r="G65" s="80">
        <f t="shared" si="3"/>
        <v>-1</v>
      </c>
      <c r="H65" s="51"/>
      <c r="I65" s="76"/>
      <c r="J65" s="76"/>
      <c r="K65" s="76"/>
    </row>
    <row r="66" spans="1:11" s="29" customFormat="1" x14ac:dyDescent="0.25">
      <c r="A66" s="8" t="s">
        <v>73</v>
      </c>
      <c r="B66" s="15" t="s">
        <v>74</v>
      </c>
      <c r="C66" s="10" t="s">
        <v>5</v>
      </c>
      <c r="D66" s="51">
        <f>D61-D62-D63-D64-D65</f>
        <v>21.569289325720959</v>
      </c>
      <c r="E66" s="51">
        <f>E61-E62-E63-E64-E65</f>
        <v>7.6027134899999602</v>
      </c>
      <c r="F66" s="51">
        <f t="shared" si="2"/>
        <v>-13.966575835720999</v>
      </c>
      <c r="G66" s="80">
        <f t="shared" si="3"/>
        <v>-0.64752137285608791</v>
      </c>
      <c r="H66" s="51"/>
      <c r="I66" s="76"/>
      <c r="J66" s="76"/>
      <c r="K66" s="76"/>
    </row>
    <row r="67" spans="1:11" s="29" customFormat="1" x14ac:dyDescent="0.25">
      <c r="A67" s="8" t="s">
        <v>75</v>
      </c>
      <c r="B67" s="13" t="s">
        <v>76</v>
      </c>
      <c r="C67" s="10" t="s">
        <v>5</v>
      </c>
      <c r="D67" s="51">
        <v>2108.241497504267</v>
      </c>
      <c r="E67" s="51">
        <v>542.58225027000003</v>
      </c>
      <c r="F67" s="51">
        <f t="shared" si="2"/>
        <v>-1565.659247234267</v>
      </c>
      <c r="G67" s="80">
        <f t="shared" si="3"/>
        <v>-0.7426375247274527</v>
      </c>
      <c r="H67" s="51"/>
      <c r="I67" s="76"/>
      <c r="J67" s="76"/>
      <c r="K67" s="76"/>
    </row>
    <row r="68" spans="1:11" s="29" customFormat="1" x14ac:dyDescent="0.25">
      <c r="A68" s="8" t="s">
        <v>77</v>
      </c>
      <c r="B68" s="13" t="s">
        <v>666</v>
      </c>
      <c r="C68" s="10" t="s">
        <v>5</v>
      </c>
      <c r="D68" s="51">
        <f t="shared" ref="D68" si="6">SUM(D69:D73)</f>
        <v>784.05607805577472</v>
      </c>
      <c r="E68" s="51">
        <f t="shared" ref="E68" si="7">SUM(E69:E73)</f>
        <v>13.237752869999987</v>
      </c>
      <c r="F68" s="51">
        <f t="shared" si="2"/>
        <v>-770.81832518577471</v>
      </c>
      <c r="G68" s="80">
        <f t="shared" si="3"/>
        <v>-0.98311631879338823</v>
      </c>
      <c r="H68" s="51"/>
      <c r="I68" s="76"/>
      <c r="J68" s="76"/>
      <c r="K68" s="76"/>
    </row>
    <row r="69" spans="1:11" s="29" customFormat="1" x14ac:dyDescent="0.25">
      <c r="A69" s="8" t="s">
        <v>657</v>
      </c>
      <c r="B69" s="71" t="s">
        <v>78</v>
      </c>
      <c r="C69" s="10" t="s">
        <v>5</v>
      </c>
      <c r="D69" s="11">
        <v>1301.4658580557748</v>
      </c>
      <c r="E69" s="11">
        <v>271.85069486999998</v>
      </c>
      <c r="F69" s="11">
        <f t="shared" si="2"/>
        <v>-1029.6151631857747</v>
      </c>
      <c r="G69" s="82">
        <f t="shared" si="3"/>
        <v>-0.79111961087007643</v>
      </c>
      <c r="H69" s="11"/>
      <c r="I69" s="76"/>
      <c r="J69" s="76"/>
      <c r="K69" s="76"/>
    </row>
    <row r="70" spans="1:11" s="29" customFormat="1" x14ac:dyDescent="0.25">
      <c r="A70" s="8" t="s">
        <v>658</v>
      </c>
      <c r="B70" s="71" t="s">
        <v>659</v>
      </c>
      <c r="C70" s="10" t="s">
        <v>5</v>
      </c>
      <c r="D70" s="11">
        <v>-520.26197000000002</v>
      </c>
      <c r="E70" s="11">
        <v>-259.772673</v>
      </c>
      <c r="F70" s="11">
        <f t="shared" si="2"/>
        <v>260.48929700000002</v>
      </c>
      <c r="G70" s="82">
        <f t="shared" si="3"/>
        <v>-0.50068871457200692</v>
      </c>
      <c r="H70" s="11"/>
      <c r="I70" s="76"/>
      <c r="J70" s="76"/>
      <c r="K70" s="76"/>
    </row>
    <row r="71" spans="1:11" s="29" customFormat="1" x14ac:dyDescent="0.25">
      <c r="A71" s="8" t="s">
        <v>660</v>
      </c>
      <c r="B71" s="71" t="s">
        <v>661</v>
      </c>
      <c r="C71" s="10" t="s">
        <v>5</v>
      </c>
      <c r="D71" s="11">
        <v>2.8521900000000002</v>
      </c>
      <c r="E71" s="11">
        <v>1.1597310000000001</v>
      </c>
      <c r="F71" s="11">
        <f t="shared" si="2"/>
        <v>-1.6924590000000002</v>
      </c>
      <c r="G71" s="82">
        <f t="shared" si="3"/>
        <v>-0.59338929033479537</v>
      </c>
      <c r="H71" s="11"/>
      <c r="I71" s="76"/>
      <c r="J71" s="76"/>
      <c r="K71" s="76"/>
    </row>
    <row r="72" spans="1:11" s="29" customFormat="1" x14ac:dyDescent="0.25">
      <c r="A72" s="8" t="s">
        <v>662</v>
      </c>
      <c r="B72" s="71" t="s">
        <v>663</v>
      </c>
      <c r="C72" s="10" t="s">
        <v>5</v>
      </c>
      <c r="D72" s="11">
        <v>0</v>
      </c>
      <c r="E72" s="11">
        <v>0</v>
      </c>
      <c r="F72" s="11">
        <f t="shared" si="2"/>
        <v>0</v>
      </c>
      <c r="G72" s="82">
        <f t="shared" si="3"/>
        <v>0</v>
      </c>
      <c r="H72" s="11"/>
      <c r="I72" s="76"/>
      <c r="J72" s="76"/>
      <c r="K72" s="76"/>
    </row>
    <row r="73" spans="1:11" s="29" customFormat="1" x14ac:dyDescent="0.25">
      <c r="A73" s="8" t="s">
        <v>664</v>
      </c>
      <c r="B73" s="71" t="s">
        <v>665</v>
      </c>
      <c r="C73" s="10" t="s">
        <v>5</v>
      </c>
      <c r="D73" s="11">
        <v>0</v>
      </c>
      <c r="E73" s="11">
        <v>0</v>
      </c>
      <c r="F73" s="11">
        <f t="shared" si="2"/>
        <v>0</v>
      </c>
      <c r="G73" s="82">
        <f t="shared" si="3"/>
        <v>0</v>
      </c>
      <c r="H73" s="11"/>
      <c r="I73" s="76"/>
      <c r="J73" s="76"/>
      <c r="K73" s="76"/>
    </row>
    <row r="74" spans="1:11" s="29" customFormat="1" x14ac:dyDescent="0.25">
      <c r="A74" s="8" t="s">
        <v>79</v>
      </c>
      <c r="B74" s="13" t="s">
        <v>80</v>
      </c>
      <c r="C74" s="10" t="s">
        <v>5</v>
      </c>
      <c r="D74" s="51">
        <v>272.67977074497276</v>
      </c>
      <c r="E74" s="51">
        <v>6.3234941899999999</v>
      </c>
      <c r="F74" s="51">
        <f t="shared" si="2"/>
        <v>-266.35627655497274</v>
      </c>
      <c r="G74" s="80">
        <f t="shared" si="3"/>
        <v>-0.97680981551097845</v>
      </c>
      <c r="H74" s="51"/>
      <c r="I74" s="76"/>
      <c r="J74" s="76"/>
      <c r="K74" s="76"/>
    </row>
    <row r="75" spans="1:11" s="29" customFormat="1" x14ac:dyDescent="0.25">
      <c r="A75" s="8" t="s">
        <v>81</v>
      </c>
      <c r="B75" s="15" t="s">
        <v>82</v>
      </c>
      <c r="C75" s="10" t="s">
        <v>5</v>
      </c>
      <c r="D75" s="51">
        <v>270.81539899999996</v>
      </c>
      <c r="E75" s="51">
        <v>6.11296719</v>
      </c>
      <c r="F75" s="51">
        <f t="shared" si="2"/>
        <v>-264.70243180999995</v>
      </c>
      <c r="G75" s="80">
        <f t="shared" si="3"/>
        <v>-0.97742754949470212</v>
      </c>
      <c r="H75" s="51"/>
      <c r="I75" s="76"/>
      <c r="J75" s="76"/>
      <c r="K75" s="76"/>
    </row>
    <row r="76" spans="1:11" s="29" customFormat="1" x14ac:dyDescent="0.25">
      <c r="A76" s="8" t="s">
        <v>83</v>
      </c>
      <c r="B76" s="15" t="s">
        <v>84</v>
      </c>
      <c r="C76" s="10" t="s">
        <v>5</v>
      </c>
      <c r="D76" s="51">
        <f t="shared" ref="D76" si="8">D74-D75</f>
        <v>1.8643717449728001</v>
      </c>
      <c r="E76" s="51">
        <f>E74-E75</f>
        <v>0.21052699999999991</v>
      </c>
      <c r="F76" s="51">
        <f t="shared" si="2"/>
        <v>-1.6538447449728002</v>
      </c>
      <c r="G76" s="80">
        <f t="shared" si="3"/>
        <v>-0.88707885078838111</v>
      </c>
      <c r="H76" s="51"/>
      <c r="I76" s="76"/>
      <c r="J76" s="76"/>
      <c r="K76" s="76"/>
    </row>
    <row r="77" spans="1:11" s="29" customFormat="1" x14ac:dyDescent="0.25">
      <c r="A77" s="8" t="s">
        <v>85</v>
      </c>
      <c r="B77" s="13" t="s">
        <v>86</v>
      </c>
      <c r="C77" s="10" t="s">
        <v>5</v>
      </c>
      <c r="D77" s="51">
        <f t="shared" ref="D77" si="9">D37-D52-D61-D67-D68-D74-D65</f>
        <v>442.02467464743052</v>
      </c>
      <c r="E77" s="51">
        <f t="shared" ref="E77" si="10">E37-E52-E61-E67-E68-E74-E65</f>
        <v>94.522785928960204</v>
      </c>
      <c r="F77" s="51">
        <f t="shared" si="2"/>
        <v>-347.5018887184703</v>
      </c>
      <c r="G77" s="80">
        <f t="shared" si="3"/>
        <v>-0.78615948079289044</v>
      </c>
      <c r="H77" s="51"/>
      <c r="I77" s="76"/>
      <c r="J77" s="76"/>
      <c r="K77" s="76"/>
    </row>
    <row r="78" spans="1:11" s="29" customFormat="1" x14ac:dyDescent="0.25">
      <c r="A78" s="8" t="s">
        <v>87</v>
      </c>
      <c r="B78" s="15" t="s">
        <v>88</v>
      </c>
      <c r="C78" s="10" t="s">
        <v>5</v>
      </c>
      <c r="D78" s="51">
        <v>0</v>
      </c>
      <c r="E78" s="51">
        <v>0</v>
      </c>
      <c r="F78" s="51">
        <f t="shared" si="2"/>
        <v>0</v>
      </c>
      <c r="G78" s="80">
        <f t="shared" si="3"/>
        <v>0</v>
      </c>
      <c r="H78" s="51"/>
      <c r="I78" s="76"/>
      <c r="J78" s="76"/>
      <c r="K78" s="76"/>
    </row>
    <row r="79" spans="1:11" s="29" customFormat="1" ht="15.75" customHeight="1" x14ac:dyDescent="0.25">
      <c r="A79" s="8" t="s">
        <v>89</v>
      </c>
      <c r="B79" s="15" t="s">
        <v>90</v>
      </c>
      <c r="C79" s="10" t="s">
        <v>5</v>
      </c>
      <c r="D79" s="51">
        <v>4.6207130666666654</v>
      </c>
      <c r="E79" s="51">
        <v>2.36454261</v>
      </c>
      <c r="F79" s="51">
        <f t="shared" si="2"/>
        <v>-2.2561704566666654</v>
      </c>
      <c r="G79" s="80">
        <f t="shared" si="3"/>
        <v>-0.48827322192811323</v>
      </c>
      <c r="H79" s="51"/>
      <c r="I79" s="76"/>
      <c r="J79" s="76"/>
      <c r="K79" s="76"/>
    </row>
    <row r="80" spans="1:11" s="29" customFormat="1" ht="16.5" thickBot="1" x14ac:dyDescent="0.3">
      <c r="A80" s="18" t="s">
        <v>91</v>
      </c>
      <c r="B80" s="19" t="s">
        <v>92</v>
      </c>
      <c r="C80" s="20" t="s">
        <v>5</v>
      </c>
      <c r="D80" s="54">
        <f t="shared" ref="D80" si="11">D77-D78-D79</f>
        <v>437.40396158076385</v>
      </c>
      <c r="E80" s="54">
        <f>E77-E78-E79</f>
        <v>92.158243318960203</v>
      </c>
      <c r="F80" s="54">
        <f t="shared" si="2"/>
        <v>-345.24571826180363</v>
      </c>
      <c r="G80" s="81">
        <f t="shared" si="3"/>
        <v>-0.78930633598766853</v>
      </c>
      <c r="H80" s="54"/>
      <c r="I80" s="76"/>
      <c r="J80" s="76"/>
      <c r="K80" s="76"/>
    </row>
    <row r="81" spans="1:11" s="29" customFormat="1" x14ac:dyDescent="0.25">
      <c r="A81" s="5" t="s">
        <v>93</v>
      </c>
      <c r="B81" s="66" t="s">
        <v>94</v>
      </c>
      <c r="C81" s="7" t="s">
        <v>206</v>
      </c>
      <c r="D81" s="53"/>
      <c r="E81" s="94"/>
      <c r="F81" s="53"/>
      <c r="G81" s="79"/>
      <c r="H81" s="53"/>
      <c r="I81" s="76"/>
      <c r="J81" s="76"/>
      <c r="K81" s="76"/>
    </row>
    <row r="82" spans="1:11" s="29" customFormat="1" x14ac:dyDescent="0.25">
      <c r="A82" s="8" t="s">
        <v>95</v>
      </c>
      <c r="B82" s="15" t="s">
        <v>96</v>
      </c>
      <c r="C82" s="10" t="s">
        <v>5</v>
      </c>
      <c r="D82" s="51">
        <v>475.96203698000005</v>
      </c>
      <c r="E82" s="51">
        <v>56.645471000000001</v>
      </c>
      <c r="F82" s="51">
        <f t="shared" ref="F82:F145" si="12">E82-D82</f>
        <v>-419.31656598000006</v>
      </c>
      <c r="G82" s="80">
        <f t="shared" ref="G82:G145" si="13">IFERROR(F82/D82,0)</f>
        <v>-0.88098741790539015</v>
      </c>
      <c r="H82" s="51"/>
      <c r="I82" s="76"/>
      <c r="J82" s="76"/>
      <c r="K82" s="76"/>
    </row>
    <row r="83" spans="1:11" s="29" customFormat="1" x14ac:dyDescent="0.25">
      <c r="A83" s="8" t="s">
        <v>97</v>
      </c>
      <c r="B83" s="15" t="s">
        <v>98</v>
      </c>
      <c r="C83" s="10" t="s">
        <v>5</v>
      </c>
      <c r="D83" s="51">
        <v>3238.9754693378336</v>
      </c>
      <c r="E83" s="51">
        <v>895.31540918000007</v>
      </c>
      <c r="F83" s="51">
        <f t="shared" si="12"/>
        <v>-2343.6600601578334</v>
      </c>
      <c r="G83" s="80">
        <f t="shared" si="13"/>
        <v>-0.72358067615651445</v>
      </c>
      <c r="H83" s="51"/>
      <c r="I83" s="76"/>
      <c r="J83" s="76"/>
      <c r="K83" s="76"/>
    </row>
    <row r="84" spans="1:11" s="29" customFormat="1" ht="16.5" thickBot="1" x14ac:dyDescent="0.3">
      <c r="A84" s="21" t="s">
        <v>99</v>
      </c>
      <c r="B84" s="22" t="s">
        <v>100</v>
      </c>
      <c r="C84" s="23" t="s">
        <v>5</v>
      </c>
      <c r="D84" s="55">
        <v>289.22437726316173</v>
      </c>
      <c r="E84" s="55">
        <v>61.131218070000003</v>
      </c>
      <c r="F84" s="55">
        <f t="shared" si="12"/>
        <v>-228.09315919316174</v>
      </c>
      <c r="G84" s="91">
        <f t="shared" si="13"/>
        <v>-0.78863739409359179</v>
      </c>
      <c r="H84" s="55"/>
      <c r="I84" s="76"/>
      <c r="J84" s="76"/>
      <c r="K84" s="76"/>
    </row>
    <row r="85" spans="1:11" s="29" customFormat="1" x14ac:dyDescent="0.25">
      <c r="A85" s="24" t="s">
        <v>101</v>
      </c>
      <c r="B85" s="6" t="s">
        <v>667</v>
      </c>
      <c r="C85" s="25" t="s">
        <v>5</v>
      </c>
      <c r="D85" s="57">
        <f t="shared" ref="D85" si="14">D22-D37</f>
        <v>-978.03637281896408</v>
      </c>
      <c r="E85" s="57">
        <f t="shared" ref="E85" si="15">E22-E37</f>
        <v>-436.17162205396062</v>
      </c>
      <c r="F85" s="57">
        <f t="shared" si="12"/>
        <v>541.86475076500346</v>
      </c>
      <c r="G85" s="92">
        <f t="shared" si="13"/>
        <v>-0.55403333232199059</v>
      </c>
      <c r="H85" s="57"/>
      <c r="I85" s="76"/>
      <c r="J85" s="76"/>
      <c r="K85" s="76"/>
    </row>
    <row r="86" spans="1:11" s="29" customFormat="1" ht="15.75" customHeight="1" outlineLevel="1" x14ac:dyDescent="0.25">
      <c r="A86" s="8" t="s">
        <v>102</v>
      </c>
      <c r="B86" s="9" t="s">
        <v>7</v>
      </c>
      <c r="C86" s="10" t="s">
        <v>5</v>
      </c>
      <c r="D86" s="51" t="s">
        <v>206</v>
      </c>
      <c r="E86" s="51" t="s">
        <v>206</v>
      </c>
      <c r="F86" s="51" t="e">
        <f t="shared" si="12"/>
        <v>#VALUE!</v>
      </c>
      <c r="G86" s="80">
        <f t="shared" si="13"/>
        <v>0</v>
      </c>
      <c r="H86" s="51"/>
      <c r="I86" s="76"/>
      <c r="J86" s="76"/>
      <c r="K86" s="76"/>
    </row>
    <row r="87" spans="1:11" s="29" customFormat="1" ht="31.5" customHeight="1" outlineLevel="1" x14ac:dyDescent="0.25">
      <c r="A87" s="8" t="s">
        <v>103</v>
      </c>
      <c r="B87" s="14" t="s">
        <v>9</v>
      </c>
      <c r="C87" s="10" t="s">
        <v>5</v>
      </c>
      <c r="D87" s="51" t="s">
        <v>206</v>
      </c>
      <c r="E87" s="51" t="s">
        <v>206</v>
      </c>
      <c r="F87" s="51" t="e">
        <f t="shared" si="12"/>
        <v>#VALUE!</v>
      </c>
      <c r="G87" s="80">
        <f t="shared" si="13"/>
        <v>0</v>
      </c>
      <c r="H87" s="51"/>
      <c r="I87" s="76"/>
      <c r="J87" s="76"/>
      <c r="K87" s="76"/>
    </row>
    <row r="88" spans="1:11" s="29" customFormat="1" ht="31.5" customHeight="1" outlineLevel="1" x14ac:dyDescent="0.25">
      <c r="A88" s="8" t="s">
        <v>104</v>
      </c>
      <c r="B88" s="14" t="s">
        <v>11</v>
      </c>
      <c r="C88" s="10" t="s">
        <v>5</v>
      </c>
      <c r="D88" s="51" t="s">
        <v>206</v>
      </c>
      <c r="E88" s="51" t="s">
        <v>206</v>
      </c>
      <c r="F88" s="51" t="e">
        <f t="shared" si="12"/>
        <v>#VALUE!</v>
      </c>
      <c r="G88" s="80">
        <f t="shared" si="13"/>
        <v>0</v>
      </c>
      <c r="H88" s="51"/>
      <c r="I88" s="76"/>
      <c r="J88" s="76"/>
      <c r="K88" s="76"/>
    </row>
    <row r="89" spans="1:11" s="29" customFormat="1" ht="31.5" customHeight="1" outlineLevel="1" x14ac:dyDescent="0.25">
      <c r="A89" s="8" t="s">
        <v>105</v>
      </c>
      <c r="B89" s="14" t="s">
        <v>13</v>
      </c>
      <c r="C89" s="10" t="s">
        <v>5</v>
      </c>
      <c r="D89" s="51" t="s">
        <v>206</v>
      </c>
      <c r="E89" s="51" t="s">
        <v>206</v>
      </c>
      <c r="F89" s="51" t="e">
        <f t="shared" si="12"/>
        <v>#VALUE!</v>
      </c>
      <c r="G89" s="80">
        <f t="shared" si="13"/>
        <v>0</v>
      </c>
      <c r="H89" s="51"/>
      <c r="I89" s="76"/>
      <c r="J89" s="76"/>
      <c r="K89" s="76"/>
    </row>
    <row r="90" spans="1:11" s="29" customFormat="1" ht="15.75" customHeight="1" outlineLevel="1" x14ac:dyDescent="0.25">
      <c r="A90" s="8" t="s">
        <v>106</v>
      </c>
      <c r="B90" s="9" t="s">
        <v>15</v>
      </c>
      <c r="C90" s="10" t="s">
        <v>5</v>
      </c>
      <c r="D90" s="51" t="s">
        <v>206</v>
      </c>
      <c r="E90" s="51" t="s">
        <v>206</v>
      </c>
      <c r="F90" s="51" t="e">
        <f t="shared" si="12"/>
        <v>#VALUE!</v>
      </c>
      <c r="G90" s="80">
        <f t="shared" si="13"/>
        <v>0</v>
      </c>
      <c r="H90" s="51"/>
      <c r="I90" s="76"/>
      <c r="J90" s="76"/>
      <c r="K90" s="76"/>
    </row>
    <row r="91" spans="1:11" s="29" customFormat="1" x14ac:dyDescent="0.25">
      <c r="A91" s="8" t="s">
        <v>107</v>
      </c>
      <c r="B91" s="9" t="s">
        <v>17</v>
      </c>
      <c r="C91" s="10" t="s">
        <v>5</v>
      </c>
      <c r="D91" s="51">
        <f t="shared" ref="D91" si="16">D28-D43</f>
        <v>-1546.6558735981889</v>
      </c>
      <c r="E91" s="51">
        <f t="shared" ref="E91" si="17">E28-E43</f>
        <v>-390.11061446204008</v>
      </c>
      <c r="F91" s="51">
        <f t="shared" si="12"/>
        <v>1156.5452591361488</v>
      </c>
      <c r="G91" s="80">
        <f t="shared" si="13"/>
        <v>-0.74777154949505709</v>
      </c>
      <c r="H91" s="51"/>
      <c r="I91" s="76"/>
      <c r="J91" s="76"/>
      <c r="K91" s="76"/>
    </row>
    <row r="92" spans="1:11" s="29" customFormat="1" ht="15.75" customHeight="1" outlineLevel="1" x14ac:dyDescent="0.25">
      <c r="A92" s="8" t="s">
        <v>108</v>
      </c>
      <c r="B92" s="9" t="s">
        <v>19</v>
      </c>
      <c r="C92" s="10" t="s">
        <v>5</v>
      </c>
      <c r="D92" s="51" t="s">
        <v>206</v>
      </c>
      <c r="E92" s="51" t="s">
        <v>206</v>
      </c>
      <c r="F92" s="51" t="e">
        <f t="shared" si="12"/>
        <v>#VALUE!</v>
      </c>
      <c r="G92" s="80">
        <f t="shared" si="13"/>
        <v>0</v>
      </c>
      <c r="H92" s="51"/>
      <c r="I92" s="76"/>
      <c r="J92" s="76"/>
      <c r="K92" s="76"/>
    </row>
    <row r="93" spans="1:11" s="29" customFormat="1" x14ac:dyDescent="0.25">
      <c r="A93" s="8" t="s">
        <v>109</v>
      </c>
      <c r="B93" s="9" t="s">
        <v>21</v>
      </c>
      <c r="C93" s="10" t="s">
        <v>5</v>
      </c>
      <c r="D93" s="51">
        <f t="shared" ref="D93:D94" si="18">D30-D45</f>
        <v>279.09470942689393</v>
      </c>
      <c r="E93" s="51">
        <f>E30-E45</f>
        <v>-4.219407175119998</v>
      </c>
      <c r="F93" s="51">
        <f t="shared" si="12"/>
        <v>-283.31411660201394</v>
      </c>
      <c r="G93" s="80">
        <f t="shared" si="13"/>
        <v>-1.0151181911824281</v>
      </c>
      <c r="H93" s="51"/>
      <c r="I93" s="76"/>
      <c r="J93" s="76"/>
      <c r="K93" s="76"/>
    </row>
    <row r="94" spans="1:11" s="29" customFormat="1" x14ac:dyDescent="0.25">
      <c r="A94" s="8" t="s">
        <v>110</v>
      </c>
      <c r="B94" s="9" t="s">
        <v>23</v>
      </c>
      <c r="C94" s="10" t="s">
        <v>5</v>
      </c>
      <c r="D94" s="51">
        <f t="shared" si="18"/>
        <v>276.71149177704865</v>
      </c>
      <c r="E94" s="51">
        <f>E31-E46</f>
        <v>-42.540187458467017</v>
      </c>
      <c r="F94" s="51">
        <f t="shared" si="12"/>
        <v>-319.25167923551567</v>
      </c>
      <c r="G94" s="80">
        <f t="shared" si="13"/>
        <v>-1.1537348058270829</v>
      </c>
      <c r="H94" s="51"/>
      <c r="I94" s="76"/>
      <c r="J94" s="76"/>
      <c r="K94" s="76"/>
    </row>
    <row r="95" spans="1:11" s="29" customFormat="1" ht="15.75" customHeight="1" outlineLevel="1" x14ac:dyDescent="0.25">
      <c r="A95" s="8" t="s">
        <v>111</v>
      </c>
      <c r="B95" s="9" t="s">
        <v>25</v>
      </c>
      <c r="C95" s="10" t="s">
        <v>5</v>
      </c>
      <c r="D95" s="51" t="s">
        <v>206</v>
      </c>
      <c r="E95" s="51" t="s">
        <v>206</v>
      </c>
      <c r="F95" s="51" t="e">
        <f t="shared" si="12"/>
        <v>#VALUE!</v>
      </c>
      <c r="G95" s="80">
        <f t="shared" si="13"/>
        <v>0</v>
      </c>
      <c r="H95" s="51"/>
      <c r="I95" s="76"/>
      <c r="J95" s="76"/>
      <c r="K95" s="76"/>
    </row>
    <row r="96" spans="1:11" s="29" customFormat="1" ht="31.5" customHeight="1" outlineLevel="1" x14ac:dyDescent="0.25">
      <c r="A96" s="8" t="s">
        <v>112</v>
      </c>
      <c r="B96" s="27" t="s">
        <v>27</v>
      </c>
      <c r="C96" s="10" t="s">
        <v>5</v>
      </c>
      <c r="D96" s="51" t="s">
        <v>206</v>
      </c>
      <c r="E96" s="51" t="s">
        <v>206</v>
      </c>
      <c r="F96" s="51" t="e">
        <f t="shared" si="12"/>
        <v>#VALUE!</v>
      </c>
      <c r="G96" s="80">
        <f t="shared" si="13"/>
        <v>0</v>
      </c>
      <c r="H96" s="51"/>
      <c r="I96" s="76"/>
      <c r="J96" s="76"/>
      <c r="K96" s="76"/>
    </row>
    <row r="97" spans="1:11" s="29" customFormat="1" ht="15.75" customHeight="1" outlineLevel="1" x14ac:dyDescent="0.25">
      <c r="A97" s="8" t="s">
        <v>113</v>
      </c>
      <c r="B97" s="14" t="s">
        <v>29</v>
      </c>
      <c r="C97" s="10" t="s">
        <v>5</v>
      </c>
      <c r="D97" s="51" t="s">
        <v>206</v>
      </c>
      <c r="E97" s="51" t="s">
        <v>206</v>
      </c>
      <c r="F97" s="51" t="e">
        <f t="shared" si="12"/>
        <v>#VALUE!</v>
      </c>
      <c r="G97" s="80">
        <f t="shared" si="13"/>
        <v>0</v>
      </c>
      <c r="H97" s="51"/>
      <c r="I97" s="76"/>
      <c r="J97" s="76"/>
      <c r="K97" s="76"/>
    </row>
    <row r="98" spans="1:11" s="29" customFormat="1" ht="15.75" customHeight="1" outlineLevel="1" x14ac:dyDescent="0.25">
      <c r="A98" s="8" t="s">
        <v>114</v>
      </c>
      <c r="B98" s="15" t="s">
        <v>31</v>
      </c>
      <c r="C98" s="10" t="s">
        <v>5</v>
      </c>
      <c r="D98" s="51" t="s">
        <v>206</v>
      </c>
      <c r="E98" s="51" t="s">
        <v>206</v>
      </c>
      <c r="F98" s="51" t="e">
        <f t="shared" si="12"/>
        <v>#VALUE!</v>
      </c>
      <c r="G98" s="80">
        <f t="shared" si="13"/>
        <v>0</v>
      </c>
      <c r="H98" s="51"/>
      <c r="I98" s="76"/>
      <c r="J98" s="76"/>
      <c r="K98" s="76"/>
    </row>
    <row r="99" spans="1:11" s="29" customFormat="1" x14ac:dyDescent="0.25">
      <c r="A99" s="8" t="s">
        <v>115</v>
      </c>
      <c r="B99" s="9" t="s">
        <v>33</v>
      </c>
      <c r="C99" s="10" t="s">
        <v>5</v>
      </c>
      <c r="D99" s="51">
        <f t="shared" ref="D99" si="19">D36-D51</f>
        <v>12.813299575284759</v>
      </c>
      <c r="E99" s="51">
        <f t="shared" ref="E99" si="20">E36-E51</f>
        <v>0.69858704166666818</v>
      </c>
      <c r="F99" s="51">
        <f t="shared" si="12"/>
        <v>-12.114712533618091</v>
      </c>
      <c r="G99" s="80">
        <f t="shared" si="13"/>
        <v>-0.94547953573065957</v>
      </c>
      <c r="H99" s="51"/>
      <c r="I99" s="76"/>
      <c r="J99" s="76"/>
      <c r="K99" s="76"/>
    </row>
    <row r="100" spans="1:11" s="29" customFormat="1" x14ac:dyDescent="0.25">
      <c r="A100" s="8" t="s">
        <v>116</v>
      </c>
      <c r="B100" s="26" t="s">
        <v>668</v>
      </c>
      <c r="C100" s="10" t="s">
        <v>5</v>
      </c>
      <c r="D100" s="51">
        <f t="shared" ref="D100" si="21">D101-D109</f>
        <v>-1037.1006739164491</v>
      </c>
      <c r="E100" s="51">
        <f t="shared" ref="E100" si="22">E101-E109</f>
        <v>-271.12896184999818</v>
      </c>
      <c r="F100" s="51">
        <f t="shared" si="12"/>
        <v>765.97171206645089</v>
      </c>
      <c r="G100" s="80">
        <f t="shared" si="13"/>
        <v>-0.73857025776859064</v>
      </c>
      <c r="H100" s="51"/>
      <c r="I100" s="76"/>
      <c r="J100" s="76"/>
      <c r="K100" s="76"/>
    </row>
    <row r="101" spans="1:11" s="29" customFormat="1" ht="25.5" x14ac:dyDescent="0.25">
      <c r="A101" s="8" t="s">
        <v>117</v>
      </c>
      <c r="B101" s="27" t="s">
        <v>118</v>
      </c>
      <c r="C101" s="10" t="s">
        <v>5</v>
      </c>
      <c r="D101" s="51">
        <v>183.28544371317631</v>
      </c>
      <c r="E101" s="51">
        <v>1017.8332787299996</v>
      </c>
      <c r="F101" s="51">
        <f t="shared" si="12"/>
        <v>834.54783501682334</v>
      </c>
      <c r="G101" s="80">
        <f t="shared" si="13"/>
        <v>4.5532684871735292</v>
      </c>
      <c r="H101" s="97" t="s">
        <v>720</v>
      </c>
      <c r="I101" s="76"/>
      <c r="J101" s="76"/>
      <c r="K101" s="76"/>
    </row>
    <row r="102" spans="1:11" s="29" customFormat="1" x14ac:dyDescent="0.25">
      <c r="A102" s="8" t="s">
        <v>119</v>
      </c>
      <c r="B102" s="14" t="s">
        <v>120</v>
      </c>
      <c r="C102" s="10" t="s">
        <v>5</v>
      </c>
      <c r="D102" s="51">
        <v>0</v>
      </c>
      <c r="E102" s="51">
        <v>0</v>
      </c>
      <c r="F102" s="51">
        <f t="shared" si="12"/>
        <v>0</v>
      </c>
      <c r="G102" s="80">
        <f t="shared" si="13"/>
        <v>0</v>
      </c>
      <c r="H102" s="98"/>
      <c r="I102" s="76"/>
      <c r="J102" s="76"/>
      <c r="K102" s="76"/>
    </row>
    <row r="103" spans="1:11" s="29" customFormat="1" x14ac:dyDescent="0.25">
      <c r="A103" s="8" t="s">
        <v>121</v>
      </c>
      <c r="B103" s="14" t="s">
        <v>122</v>
      </c>
      <c r="C103" s="10" t="s">
        <v>5</v>
      </c>
      <c r="D103" s="51">
        <v>58.871699999999997</v>
      </c>
      <c r="E103" s="51">
        <v>39.777119639999995</v>
      </c>
      <c r="F103" s="51">
        <f t="shared" si="12"/>
        <v>-19.094580360000002</v>
      </c>
      <c r="G103" s="80">
        <f t="shared" si="13"/>
        <v>-0.32434226224145052</v>
      </c>
      <c r="H103" s="98"/>
      <c r="I103" s="76"/>
      <c r="J103" s="76"/>
      <c r="K103" s="76"/>
    </row>
    <row r="104" spans="1:11" s="29" customFormat="1" x14ac:dyDescent="0.25">
      <c r="A104" s="8" t="s">
        <v>123</v>
      </c>
      <c r="B104" s="14" t="s">
        <v>124</v>
      </c>
      <c r="C104" s="10" t="s">
        <v>5</v>
      </c>
      <c r="D104" s="51">
        <f>D105</f>
        <v>0</v>
      </c>
      <c r="E104" s="51">
        <v>754.53296662999969</v>
      </c>
      <c r="F104" s="51">
        <f t="shared" si="12"/>
        <v>754.53296662999969</v>
      </c>
      <c r="G104" s="80">
        <f t="shared" si="13"/>
        <v>0</v>
      </c>
      <c r="H104" s="97"/>
      <c r="I104" s="76"/>
      <c r="J104" s="76"/>
      <c r="K104" s="76"/>
    </row>
    <row r="105" spans="1:11" s="29" customFormat="1" ht="25.5" x14ac:dyDescent="0.25">
      <c r="A105" s="8" t="s">
        <v>125</v>
      </c>
      <c r="B105" s="16" t="s">
        <v>126</v>
      </c>
      <c r="C105" s="10" t="s">
        <v>5</v>
      </c>
      <c r="D105" s="51">
        <v>0</v>
      </c>
      <c r="E105" s="51">
        <v>754.53296662999969</v>
      </c>
      <c r="F105" s="51">
        <f t="shared" si="12"/>
        <v>754.53296662999969</v>
      </c>
      <c r="G105" s="80">
        <f t="shared" si="13"/>
        <v>0</v>
      </c>
      <c r="H105" s="97" t="s">
        <v>720</v>
      </c>
      <c r="I105" s="76"/>
      <c r="J105" s="76"/>
      <c r="K105" s="76"/>
    </row>
    <row r="106" spans="1:11" s="29" customFormat="1" x14ac:dyDescent="0.25">
      <c r="A106" s="8" t="s">
        <v>127</v>
      </c>
      <c r="B106" s="15" t="s">
        <v>128</v>
      </c>
      <c r="C106" s="10" t="s">
        <v>5</v>
      </c>
      <c r="D106" s="51">
        <f>D101-D102-D103-D104</f>
        <v>124.4137437131763</v>
      </c>
      <c r="E106" s="51">
        <f>E101-E102-E103-E104</f>
        <v>223.5231924599999</v>
      </c>
      <c r="F106" s="51">
        <f t="shared" si="12"/>
        <v>99.109448746823603</v>
      </c>
      <c r="G106" s="80">
        <f t="shared" si="13"/>
        <v>0.79661173909621052</v>
      </c>
      <c r="H106" s="97"/>
      <c r="I106" s="76"/>
      <c r="J106" s="76"/>
      <c r="K106" s="76"/>
    </row>
    <row r="107" spans="1:11" s="29" customFormat="1" x14ac:dyDescent="0.25">
      <c r="A107" s="8" t="s">
        <v>669</v>
      </c>
      <c r="B107" s="15" t="s">
        <v>670</v>
      </c>
      <c r="C107" s="10" t="s">
        <v>5</v>
      </c>
      <c r="D107" s="11">
        <v>0</v>
      </c>
      <c r="E107" s="11">
        <v>0</v>
      </c>
      <c r="F107" s="11">
        <f t="shared" si="12"/>
        <v>0</v>
      </c>
      <c r="G107" s="82">
        <f t="shared" si="13"/>
        <v>0</v>
      </c>
      <c r="H107" s="97"/>
      <c r="I107" s="76"/>
      <c r="J107" s="76"/>
      <c r="K107" s="76"/>
    </row>
    <row r="108" spans="1:11" s="29" customFormat="1" x14ac:dyDescent="0.25">
      <c r="A108" s="8" t="s">
        <v>671</v>
      </c>
      <c r="B108" s="15" t="s">
        <v>672</v>
      </c>
      <c r="C108" s="10" t="s">
        <v>5</v>
      </c>
      <c r="D108" s="11">
        <v>0</v>
      </c>
      <c r="E108" s="11">
        <v>0</v>
      </c>
      <c r="F108" s="11">
        <f t="shared" si="12"/>
        <v>0</v>
      </c>
      <c r="G108" s="82">
        <f t="shared" si="13"/>
        <v>0</v>
      </c>
      <c r="H108" s="11"/>
      <c r="I108" s="76"/>
      <c r="J108" s="76"/>
      <c r="K108" s="76"/>
    </row>
    <row r="109" spans="1:11" s="29" customFormat="1" ht="25.5" x14ac:dyDescent="0.25">
      <c r="A109" s="8" t="s">
        <v>129</v>
      </c>
      <c r="B109" s="13" t="s">
        <v>86</v>
      </c>
      <c r="C109" s="10" t="s">
        <v>5</v>
      </c>
      <c r="D109" s="51">
        <v>1220.3861176296255</v>
      </c>
      <c r="E109" s="51">
        <v>1288.9622405799978</v>
      </c>
      <c r="F109" s="51">
        <f t="shared" si="12"/>
        <v>68.576122950372337</v>
      </c>
      <c r="G109" s="80">
        <f t="shared" si="13"/>
        <v>5.6192152598039044E-2</v>
      </c>
      <c r="H109" s="97" t="s">
        <v>721</v>
      </c>
      <c r="I109" s="76"/>
      <c r="J109" s="76"/>
      <c r="K109" s="76"/>
    </row>
    <row r="110" spans="1:11" s="29" customFormat="1" x14ac:dyDescent="0.25">
      <c r="A110" s="8" t="s">
        <v>130</v>
      </c>
      <c r="B110" s="15" t="s">
        <v>131</v>
      </c>
      <c r="C110" s="10" t="s">
        <v>5</v>
      </c>
      <c r="D110" s="51">
        <v>4.0930759999999999</v>
      </c>
      <c r="E110" s="51">
        <v>2.1182443499999999</v>
      </c>
      <c r="F110" s="51">
        <f t="shared" si="12"/>
        <v>-1.97483165</v>
      </c>
      <c r="G110" s="80">
        <f t="shared" si="13"/>
        <v>-0.48248106069860419</v>
      </c>
      <c r="H110" s="51"/>
      <c r="I110" s="76"/>
      <c r="J110" s="76"/>
      <c r="K110" s="76"/>
    </row>
    <row r="111" spans="1:11" s="29" customFormat="1" x14ac:dyDescent="0.25">
      <c r="A111" s="8" t="s">
        <v>132</v>
      </c>
      <c r="B111" s="15" t="s">
        <v>133</v>
      </c>
      <c r="C111" s="10" t="s">
        <v>5</v>
      </c>
      <c r="D111" s="51">
        <v>0</v>
      </c>
      <c r="E111" s="51">
        <v>0.42152803999999999</v>
      </c>
      <c r="F111" s="51">
        <f t="shared" si="12"/>
        <v>0.42152803999999999</v>
      </c>
      <c r="G111" s="80">
        <f t="shared" si="13"/>
        <v>0</v>
      </c>
      <c r="H111" s="51"/>
      <c r="I111" s="76"/>
      <c r="J111" s="76"/>
      <c r="K111" s="76"/>
    </row>
    <row r="112" spans="1:11" s="29" customFormat="1" x14ac:dyDescent="0.25">
      <c r="A112" s="8" t="s">
        <v>673</v>
      </c>
      <c r="B112" s="15" t="s">
        <v>674</v>
      </c>
      <c r="C112" s="10" t="s">
        <v>5</v>
      </c>
      <c r="D112" s="11">
        <v>0</v>
      </c>
      <c r="E112" s="11">
        <v>0</v>
      </c>
      <c r="F112" s="11">
        <f t="shared" si="12"/>
        <v>0</v>
      </c>
      <c r="G112" s="82">
        <f t="shared" si="13"/>
        <v>0</v>
      </c>
      <c r="H112" s="11"/>
      <c r="I112" s="76"/>
      <c r="J112" s="76"/>
      <c r="K112" s="76"/>
    </row>
    <row r="113" spans="1:11" s="29" customFormat="1" x14ac:dyDescent="0.25">
      <c r="A113" s="8" t="s">
        <v>134</v>
      </c>
      <c r="B113" s="15" t="s">
        <v>135</v>
      </c>
      <c r="C113" s="10" t="s">
        <v>5</v>
      </c>
      <c r="D113" s="51">
        <f>D114</f>
        <v>798.77224675756327</v>
      </c>
      <c r="E113" s="51">
        <v>1132.032235219998</v>
      </c>
      <c r="F113" s="51">
        <f t="shared" si="12"/>
        <v>333.25998846243476</v>
      </c>
      <c r="G113" s="80">
        <f t="shared" si="13"/>
        <v>0.41721528234766408</v>
      </c>
      <c r="H113" s="51"/>
      <c r="I113" s="76"/>
      <c r="J113" s="76"/>
      <c r="K113" s="76"/>
    </row>
    <row r="114" spans="1:11" s="29" customFormat="1" ht="25.5" x14ac:dyDescent="0.25">
      <c r="A114" s="8" t="s">
        <v>136</v>
      </c>
      <c r="B114" s="16" t="s">
        <v>137</v>
      </c>
      <c r="C114" s="10" t="s">
        <v>5</v>
      </c>
      <c r="D114" s="51">
        <v>798.77224675756327</v>
      </c>
      <c r="E114" s="51">
        <v>1132.032235219998</v>
      </c>
      <c r="F114" s="51">
        <f t="shared" si="12"/>
        <v>333.25998846243476</v>
      </c>
      <c r="G114" s="80">
        <f t="shared" si="13"/>
        <v>0.41721528234766408</v>
      </c>
      <c r="H114" s="97" t="s">
        <v>721</v>
      </c>
      <c r="I114" s="76"/>
      <c r="J114" s="76"/>
      <c r="K114" s="76"/>
    </row>
    <row r="115" spans="1:11" s="29" customFormat="1" x14ac:dyDescent="0.25">
      <c r="A115" s="8" t="s">
        <v>675</v>
      </c>
      <c r="B115" s="16" t="s">
        <v>676</v>
      </c>
      <c r="C115" s="10" t="s">
        <v>5</v>
      </c>
      <c r="D115" s="11">
        <v>0</v>
      </c>
      <c r="E115" s="11">
        <v>0</v>
      </c>
      <c r="F115" s="11">
        <f t="shared" si="12"/>
        <v>0</v>
      </c>
      <c r="G115" s="82">
        <f t="shared" si="13"/>
        <v>0</v>
      </c>
      <c r="H115" s="11"/>
      <c r="I115" s="76"/>
      <c r="J115" s="76"/>
      <c r="K115" s="76"/>
    </row>
    <row r="116" spans="1:11" s="29" customFormat="1" x14ac:dyDescent="0.25">
      <c r="A116" s="8" t="s">
        <v>138</v>
      </c>
      <c r="B116" s="15" t="s">
        <v>139</v>
      </c>
      <c r="C116" s="10" t="s">
        <v>5</v>
      </c>
      <c r="D116" s="51">
        <f>D109-D110-D111-D113</f>
        <v>417.52079487206208</v>
      </c>
      <c r="E116" s="51">
        <f>E109-E110-E111-E112-E113-E115</f>
        <v>154.39023296999972</v>
      </c>
      <c r="F116" s="51">
        <f t="shared" si="12"/>
        <v>-263.13056190206237</v>
      </c>
      <c r="G116" s="80">
        <f t="shared" si="13"/>
        <v>-0.63022145276067409</v>
      </c>
      <c r="H116" s="97"/>
      <c r="I116" s="76"/>
      <c r="J116" s="76"/>
      <c r="K116" s="76"/>
    </row>
    <row r="117" spans="1:11" s="29" customFormat="1" x14ac:dyDescent="0.25">
      <c r="A117" s="8" t="s">
        <v>677</v>
      </c>
      <c r="B117" s="15" t="s">
        <v>678</v>
      </c>
      <c r="C117" s="10" t="s">
        <v>5</v>
      </c>
      <c r="D117" s="11">
        <v>0</v>
      </c>
      <c r="E117" s="11">
        <v>0</v>
      </c>
      <c r="F117" s="11">
        <f t="shared" si="12"/>
        <v>0</v>
      </c>
      <c r="G117" s="82">
        <f t="shared" si="13"/>
        <v>0</v>
      </c>
      <c r="H117" s="11"/>
      <c r="I117" s="76"/>
      <c r="J117" s="76"/>
      <c r="K117" s="76"/>
    </row>
    <row r="118" spans="1:11" s="29" customFormat="1" x14ac:dyDescent="0.25">
      <c r="A118" s="8" t="s">
        <v>679</v>
      </c>
      <c r="B118" s="15" t="s">
        <v>680</v>
      </c>
      <c r="C118" s="10" t="s">
        <v>5</v>
      </c>
      <c r="D118" s="11">
        <v>0</v>
      </c>
      <c r="E118" s="11">
        <v>0</v>
      </c>
      <c r="F118" s="11">
        <f t="shared" si="12"/>
        <v>0</v>
      </c>
      <c r="G118" s="82">
        <f t="shared" si="13"/>
        <v>0</v>
      </c>
      <c r="H118" s="11"/>
      <c r="I118" s="76"/>
      <c r="J118" s="76"/>
      <c r="K118" s="76"/>
    </row>
    <row r="119" spans="1:11" s="29" customFormat="1" x14ac:dyDescent="0.25">
      <c r="A119" s="8" t="s">
        <v>140</v>
      </c>
      <c r="B119" s="26" t="s">
        <v>681</v>
      </c>
      <c r="C119" s="10" t="s">
        <v>5</v>
      </c>
      <c r="D119" s="51">
        <f t="shared" ref="D119" si="23">D85+D100</f>
        <v>-2015.1370467354132</v>
      </c>
      <c r="E119" s="51">
        <f t="shared" ref="E119" si="24">E85+E100</f>
        <v>-707.3005839039588</v>
      </c>
      <c r="F119" s="51">
        <f t="shared" si="12"/>
        <v>1307.8364628314544</v>
      </c>
      <c r="G119" s="80">
        <f t="shared" si="13"/>
        <v>-0.64900621272890169</v>
      </c>
      <c r="H119" s="51"/>
      <c r="I119" s="76"/>
      <c r="J119" s="76"/>
      <c r="K119" s="76"/>
    </row>
    <row r="120" spans="1:11" s="29" customFormat="1" ht="31.5" customHeight="1" outlineLevel="1" x14ac:dyDescent="0.25">
      <c r="A120" s="8" t="s">
        <v>141</v>
      </c>
      <c r="B120" s="27" t="s">
        <v>7</v>
      </c>
      <c r="C120" s="10" t="s">
        <v>5</v>
      </c>
      <c r="D120" s="51" t="s">
        <v>206</v>
      </c>
      <c r="E120" s="93" t="s">
        <v>206</v>
      </c>
      <c r="F120" s="51" t="e">
        <f t="shared" si="12"/>
        <v>#VALUE!</v>
      </c>
      <c r="G120" s="80">
        <f t="shared" si="13"/>
        <v>0</v>
      </c>
      <c r="H120" s="51"/>
      <c r="I120" s="76"/>
      <c r="J120" s="76"/>
      <c r="K120" s="76"/>
    </row>
    <row r="121" spans="1:11" s="29" customFormat="1" ht="31.5" customHeight="1" outlineLevel="1" x14ac:dyDescent="0.25">
      <c r="A121" s="8" t="s">
        <v>142</v>
      </c>
      <c r="B121" s="14" t="s">
        <v>9</v>
      </c>
      <c r="C121" s="10" t="s">
        <v>5</v>
      </c>
      <c r="D121" s="51" t="s">
        <v>206</v>
      </c>
      <c r="E121" s="93" t="s">
        <v>206</v>
      </c>
      <c r="F121" s="51" t="e">
        <f t="shared" si="12"/>
        <v>#VALUE!</v>
      </c>
      <c r="G121" s="80">
        <f t="shared" si="13"/>
        <v>0</v>
      </c>
      <c r="H121" s="51"/>
      <c r="I121" s="76"/>
      <c r="J121" s="76"/>
      <c r="K121" s="76"/>
    </row>
    <row r="122" spans="1:11" s="29" customFormat="1" ht="31.5" customHeight="1" outlineLevel="1" x14ac:dyDescent="0.25">
      <c r="A122" s="8" t="s">
        <v>143</v>
      </c>
      <c r="B122" s="14" t="s">
        <v>11</v>
      </c>
      <c r="C122" s="10" t="s">
        <v>5</v>
      </c>
      <c r="D122" s="51" t="s">
        <v>206</v>
      </c>
      <c r="E122" s="93" t="s">
        <v>206</v>
      </c>
      <c r="F122" s="51" t="e">
        <f t="shared" si="12"/>
        <v>#VALUE!</v>
      </c>
      <c r="G122" s="80">
        <f t="shared" si="13"/>
        <v>0</v>
      </c>
      <c r="H122" s="51"/>
      <c r="I122" s="76"/>
      <c r="J122" s="76"/>
      <c r="K122" s="76"/>
    </row>
    <row r="123" spans="1:11" s="29" customFormat="1" ht="31.5" customHeight="1" outlineLevel="1" x14ac:dyDescent="0.25">
      <c r="A123" s="8" t="s">
        <v>144</v>
      </c>
      <c r="B123" s="14" t="s">
        <v>13</v>
      </c>
      <c r="C123" s="10" t="s">
        <v>5</v>
      </c>
      <c r="D123" s="51" t="s">
        <v>206</v>
      </c>
      <c r="E123" s="93" t="s">
        <v>206</v>
      </c>
      <c r="F123" s="51" t="e">
        <f t="shared" si="12"/>
        <v>#VALUE!</v>
      </c>
      <c r="G123" s="80">
        <f t="shared" si="13"/>
        <v>0</v>
      </c>
      <c r="H123" s="51"/>
      <c r="I123" s="76"/>
      <c r="J123" s="76"/>
      <c r="K123" s="76"/>
    </row>
    <row r="124" spans="1:11" s="29" customFormat="1" ht="15.75" customHeight="1" outlineLevel="1" x14ac:dyDescent="0.25">
      <c r="A124" s="8" t="s">
        <v>145</v>
      </c>
      <c r="B124" s="9" t="s">
        <v>15</v>
      </c>
      <c r="C124" s="10" t="s">
        <v>5</v>
      </c>
      <c r="D124" s="51" t="s">
        <v>206</v>
      </c>
      <c r="E124" s="93" t="s">
        <v>206</v>
      </c>
      <c r="F124" s="51" t="e">
        <f t="shared" si="12"/>
        <v>#VALUE!</v>
      </c>
      <c r="G124" s="80">
        <f t="shared" si="13"/>
        <v>0</v>
      </c>
      <c r="H124" s="51"/>
      <c r="I124" s="76"/>
      <c r="J124" s="76"/>
      <c r="K124" s="76"/>
    </row>
    <row r="125" spans="1:11" s="29" customFormat="1" x14ac:dyDescent="0.25">
      <c r="A125" s="8" t="s">
        <v>146</v>
      </c>
      <c r="B125" s="9" t="s">
        <v>17</v>
      </c>
      <c r="C125" s="10" t="s">
        <v>5</v>
      </c>
      <c r="D125" s="51">
        <v>-1391.3109062654391</v>
      </c>
      <c r="E125" s="51">
        <v>-453.07574737204004</v>
      </c>
      <c r="F125" s="51">
        <f t="shared" si="12"/>
        <v>938.2351588933991</v>
      </c>
      <c r="G125" s="80">
        <f t="shared" si="13"/>
        <v>-0.67435334163505745</v>
      </c>
      <c r="H125" s="51"/>
      <c r="I125" s="76"/>
      <c r="J125" s="76"/>
      <c r="K125" s="76"/>
    </row>
    <row r="126" spans="1:11" s="29" customFormat="1" ht="15.75" customHeight="1" outlineLevel="1" x14ac:dyDescent="0.25">
      <c r="A126" s="8" t="s">
        <v>147</v>
      </c>
      <c r="B126" s="9" t="s">
        <v>19</v>
      </c>
      <c r="C126" s="10" t="s">
        <v>5</v>
      </c>
      <c r="D126" s="51" t="s">
        <v>206</v>
      </c>
      <c r="E126" s="51" t="s">
        <v>206</v>
      </c>
      <c r="F126" s="51" t="e">
        <f t="shared" si="12"/>
        <v>#VALUE!</v>
      </c>
      <c r="G126" s="80">
        <f t="shared" si="13"/>
        <v>0</v>
      </c>
      <c r="H126" s="51"/>
      <c r="I126" s="76"/>
      <c r="J126" s="76"/>
      <c r="K126" s="76"/>
    </row>
    <row r="127" spans="1:11" s="29" customFormat="1" x14ac:dyDescent="0.25">
      <c r="A127" s="8" t="s">
        <v>148</v>
      </c>
      <c r="B127" s="9" t="s">
        <v>21</v>
      </c>
      <c r="C127" s="10" t="s">
        <v>5</v>
      </c>
      <c r="D127" s="51">
        <v>279.09470942689393</v>
      </c>
      <c r="E127" s="51">
        <v>-4.219407175119998</v>
      </c>
      <c r="F127" s="51">
        <f t="shared" si="12"/>
        <v>-283.31411660201394</v>
      </c>
      <c r="G127" s="80">
        <f t="shared" si="13"/>
        <v>-1.0151181911824281</v>
      </c>
      <c r="H127" s="51"/>
      <c r="I127" s="76"/>
      <c r="J127" s="76"/>
      <c r="K127" s="76"/>
    </row>
    <row r="128" spans="1:11" s="29" customFormat="1" x14ac:dyDescent="0.25">
      <c r="A128" s="8" t="s">
        <v>149</v>
      </c>
      <c r="B128" s="9" t="s">
        <v>23</v>
      </c>
      <c r="C128" s="10" t="s">
        <v>5</v>
      </c>
      <c r="D128" s="51">
        <v>-915.73414947215235</v>
      </c>
      <c r="E128" s="51">
        <v>-250.70401639846642</v>
      </c>
      <c r="F128" s="51">
        <f t="shared" si="12"/>
        <v>665.03013307368587</v>
      </c>
      <c r="G128" s="80">
        <f t="shared" si="13"/>
        <v>-0.72622620162961338</v>
      </c>
      <c r="H128" s="51"/>
      <c r="I128" s="76"/>
      <c r="J128" s="76"/>
      <c r="K128" s="76"/>
    </row>
    <row r="129" spans="1:11" s="29" customFormat="1" ht="15.75" customHeight="1" outlineLevel="1" x14ac:dyDescent="0.25">
      <c r="A129" s="8" t="s">
        <v>150</v>
      </c>
      <c r="B129" s="9" t="s">
        <v>25</v>
      </c>
      <c r="C129" s="10" t="s">
        <v>5</v>
      </c>
      <c r="D129" s="51" t="s">
        <v>206</v>
      </c>
      <c r="E129" s="51" t="s">
        <v>206</v>
      </c>
      <c r="F129" s="51" t="e">
        <f t="shared" si="12"/>
        <v>#VALUE!</v>
      </c>
      <c r="G129" s="80">
        <f t="shared" si="13"/>
        <v>0</v>
      </c>
      <c r="H129" s="51"/>
      <c r="I129" s="76"/>
      <c r="J129" s="76"/>
      <c r="K129" s="76"/>
    </row>
    <row r="130" spans="1:11" s="29" customFormat="1" ht="31.5" customHeight="1" outlineLevel="1" x14ac:dyDescent="0.25">
      <c r="A130" s="8" t="s">
        <v>151</v>
      </c>
      <c r="B130" s="27" t="s">
        <v>27</v>
      </c>
      <c r="C130" s="10" t="s">
        <v>5</v>
      </c>
      <c r="D130" s="51" t="s">
        <v>206</v>
      </c>
      <c r="E130" s="51" t="s">
        <v>206</v>
      </c>
      <c r="F130" s="51" t="e">
        <f t="shared" si="12"/>
        <v>#VALUE!</v>
      </c>
      <c r="G130" s="80">
        <f t="shared" si="13"/>
        <v>0</v>
      </c>
      <c r="H130" s="51"/>
      <c r="I130" s="76"/>
      <c r="J130" s="76"/>
      <c r="K130" s="76"/>
    </row>
    <row r="131" spans="1:11" s="29" customFormat="1" ht="15.75" customHeight="1" outlineLevel="1" x14ac:dyDescent="0.25">
      <c r="A131" s="8" t="s">
        <v>152</v>
      </c>
      <c r="B131" s="15" t="s">
        <v>29</v>
      </c>
      <c r="C131" s="10" t="s">
        <v>5</v>
      </c>
      <c r="D131" s="51" t="s">
        <v>206</v>
      </c>
      <c r="E131" s="51" t="s">
        <v>206</v>
      </c>
      <c r="F131" s="51" t="e">
        <f t="shared" si="12"/>
        <v>#VALUE!</v>
      </c>
      <c r="G131" s="80">
        <f t="shared" si="13"/>
        <v>0</v>
      </c>
      <c r="H131" s="51"/>
      <c r="I131" s="76"/>
      <c r="J131" s="76"/>
      <c r="K131" s="76"/>
    </row>
    <row r="132" spans="1:11" s="29" customFormat="1" ht="15.75" customHeight="1" outlineLevel="1" x14ac:dyDescent="0.25">
      <c r="A132" s="8" t="s">
        <v>153</v>
      </c>
      <c r="B132" s="15" t="s">
        <v>31</v>
      </c>
      <c r="C132" s="10" t="s">
        <v>5</v>
      </c>
      <c r="D132" s="51" t="s">
        <v>206</v>
      </c>
      <c r="E132" s="51" t="s">
        <v>206</v>
      </c>
      <c r="F132" s="51" t="e">
        <f t="shared" si="12"/>
        <v>#VALUE!</v>
      </c>
      <c r="G132" s="80">
        <f t="shared" si="13"/>
        <v>0</v>
      </c>
      <c r="H132" s="51"/>
      <c r="I132" s="76"/>
      <c r="J132" s="76"/>
      <c r="K132" s="76"/>
    </row>
    <row r="133" spans="1:11" s="29" customFormat="1" x14ac:dyDescent="0.25">
      <c r="A133" s="8" t="s">
        <v>154</v>
      </c>
      <c r="B133" s="9" t="s">
        <v>33</v>
      </c>
      <c r="C133" s="10" t="s">
        <v>5</v>
      </c>
      <c r="D133" s="51">
        <v>12.813299575284764</v>
      </c>
      <c r="E133" s="51">
        <v>0.69858704166666752</v>
      </c>
      <c r="F133" s="51">
        <f t="shared" si="12"/>
        <v>-12.114712533618096</v>
      </c>
      <c r="G133" s="80">
        <f t="shared" si="13"/>
        <v>-0.94547953573065957</v>
      </c>
      <c r="H133" s="51"/>
      <c r="I133" s="76"/>
      <c r="J133" s="76"/>
      <c r="K133" s="76"/>
    </row>
    <row r="134" spans="1:11" s="29" customFormat="1" x14ac:dyDescent="0.25">
      <c r="A134" s="8" t="s">
        <v>155</v>
      </c>
      <c r="B134" s="26" t="s">
        <v>156</v>
      </c>
      <c r="C134" s="10" t="s">
        <v>5</v>
      </c>
      <c r="D134" s="51">
        <f>D140+D142+D143+D148</f>
        <v>-5.2757798130187439E-13</v>
      </c>
      <c r="E134" s="51">
        <f>E140+E142+E143+E148</f>
        <v>8.6517174083333348</v>
      </c>
      <c r="F134" s="51">
        <f t="shared" si="12"/>
        <v>8.6517174083338624</v>
      </c>
      <c r="G134" s="80">
        <f>IFERROR(F134/D134,0)</f>
        <v>-16398935730760.613</v>
      </c>
      <c r="H134" s="51"/>
      <c r="I134" s="76"/>
      <c r="J134" s="76"/>
      <c r="K134" s="76"/>
    </row>
    <row r="135" spans="1:11" s="29" customFormat="1" ht="15.75" customHeight="1" outlineLevel="1" x14ac:dyDescent="0.25">
      <c r="A135" s="8" t="s">
        <v>157</v>
      </c>
      <c r="B135" s="9" t="s">
        <v>7</v>
      </c>
      <c r="C135" s="10" t="s">
        <v>5</v>
      </c>
      <c r="D135" s="51" t="s">
        <v>206</v>
      </c>
      <c r="E135" s="51" t="s">
        <v>206</v>
      </c>
      <c r="F135" s="51" t="e">
        <f t="shared" si="12"/>
        <v>#VALUE!</v>
      </c>
      <c r="G135" s="80">
        <f t="shared" si="13"/>
        <v>0</v>
      </c>
      <c r="H135" s="51"/>
      <c r="I135" s="76"/>
      <c r="J135" s="76"/>
      <c r="K135" s="76"/>
    </row>
    <row r="136" spans="1:11" s="29" customFormat="1" ht="31.5" customHeight="1" outlineLevel="1" x14ac:dyDescent="0.25">
      <c r="A136" s="8" t="s">
        <v>158</v>
      </c>
      <c r="B136" s="14" t="s">
        <v>9</v>
      </c>
      <c r="C136" s="10" t="s">
        <v>5</v>
      </c>
      <c r="D136" s="51" t="s">
        <v>206</v>
      </c>
      <c r="E136" s="51" t="s">
        <v>206</v>
      </c>
      <c r="F136" s="51" t="e">
        <f t="shared" si="12"/>
        <v>#VALUE!</v>
      </c>
      <c r="G136" s="80">
        <f t="shared" si="13"/>
        <v>0</v>
      </c>
      <c r="H136" s="51"/>
      <c r="I136" s="76"/>
      <c r="J136" s="76"/>
      <c r="K136" s="76"/>
    </row>
    <row r="137" spans="1:11" s="29" customFormat="1" ht="31.5" customHeight="1" outlineLevel="1" x14ac:dyDescent="0.25">
      <c r="A137" s="8" t="s">
        <v>159</v>
      </c>
      <c r="B137" s="14" t="s">
        <v>11</v>
      </c>
      <c r="C137" s="10" t="s">
        <v>5</v>
      </c>
      <c r="D137" s="51" t="s">
        <v>206</v>
      </c>
      <c r="E137" s="51" t="s">
        <v>206</v>
      </c>
      <c r="F137" s="51" t="e">
        <f t="shared" si="12"/>
        <v>#VALUE!</v>
      </c>
      <c r="G137" s="80">
        <f t="shared" si="13"/>
        <v>0</v>
      </c>
      <c r="H137" s="51"/>
      <c r="I137" s="76"/>
      <c r="J137" s="76"/>
      <c r="K137" s="76"/>
    </row>
    <row r="138" spans="1:11" s="29" customFormat="1" ht="31.5" customHeight="1" outlineLevel="1" x14ac:dyDescent="0.25">
      <c r="A138" s="8" t="s">
        <v>160</v>
      </c>
      <c r="B138" s="14" t="s">
        <v>13</v>
      </c>
      <c r="C138" s="10" t="s">
        <v>5</v>
      </c>
      <c r="D138" s="51" t="s">
        <v>206</v>
      </c>
      <c r="E138" s="51" t="s">
        <v>206</v>
      </c>
      <c r="F138" s="51" t="e">
        <f t="shared" si="12"/>
        <v>#VALUE!</v>
      </c>
      <c r="G138" s="80">
        <f t="shared" si="13"/>
        <v>0</v>
      </c>
      <c r="H138" s="51"/>
      <c r="I138" s="76"/>
      <c r="J138" s="76"/>
      <c r="K138" s="76"/>
    </row>
    <row r="139" spans="1:11" s="29" customFormat="1" ht="15.75" customHeight="1" outlineLevel="1" x14ac:dyDescent="0.25">
      <c r="A139" s="8" t="s">
        <v>161</v>
      </c>
      <c r="B139" s="13" t="s">
        <v>162</v>
      </c>
      <c r="C139" s="10" t="s">
        <v>5</v>
      </c>
      <c r="D139" s="51" t="s">
        <v>206</v>
      </c>
      <c r="E139" s="51" t="s">
        <v>206</v>
      </c>
      <c r="F139" s="51" t="e">
        <f t="shared" si="12"/>
        <v>#VALUE!</v>
      </c>
      <c r="G139" s="80">
        <f t="shared" si="13"/>
        <v>0</v>
      </c>
      <c r="H139" s="51"/>
      <c r="I139" s="76"/>
      <c r="J139" s="76"/>
      <c r="K139" s="76"/>
    </row>
    <row r="140" spans="1:11" s="29" customFormat="1" x14ac:dyDescent="0.25">
      <c r="A140" s="8" t="s">
        <v>163</v>
      </c>
      <c r="B140" s="13" t="s">
        <v>164</v>
      </c>
      <c r="C140" s="10" t="s">
        <v>5</v>
      </c>
      <c r="D140" s="51">
        <v>-4.6566128730773927E-13</v>
      </c>
      <c r="E140" s="51">
        <v>0</v>
      </c>
      <c r="F140" s="51">
        <f t="shared" si="12"/>
        <v>4.6566128730773927E-13</v>
      </c>
      <c r="G140" s="80">
        <f t="shared" si="13"/>
        <v>-1</v>
      </c>
      <c r="H140" s="51"/>
      <c r="I140" s="76"/>
      <c r="J140" s="76"/>
      <c r="K140" s="76"/>
    </row>
    <row r="141" spans="1:11" s="29" customFormat="1" ht="15.75" customHeight="1" outlineLevel="1" x14ac:dyDescent="0.25">
      <c r="A141" s="8" t="s">
        <v>165</v>
      </c>
      <c r="B141" s="13" t="s">
        <v>166</v>
      </c>
      <c r="C141" s="10" t="s">
        <v>5</v>
      </c>
      <c r="D141" s="51" t="s">
        <v>206</v>
      </c>
      <c r="E141" s="51" t="s">
        <v>206</v>
      </c>
      <c r="F141" s="51" t="e">
        <f t="shared" si="12"/>
        <v>#VALUE!</v>
      </c>
      <c r="G141" s="80">
        <f t="shared" si="13"/>
        <v>0</v>
      </c>
      <c r="H141" s="51"/>
      <c r="I141" s="76"/>
      <c r="J141" s="76"/>
      <c r="K141" s="76"/>
    </row>
    <row r="142" spans="1:11" s="29" customFormat="1" x14ac:dyDescent="0.25">
      <c r="A142" s="8" t="s">
        <v>167</v>
      </c>
      <c r="B142" s="13" t="s">
        <v>168</v>
      </c>
      <c r="C142" s="10" t="s">
        <v>5</v>
      </c>
      <c r="D142" s="51">
        <v>55.818941885378791</v>
      </c>
      <c r="E142" s="51">
        <v>0</v>
      </c>
      <c r="F142" s="51">
        <f t="shared" si="12"/>
        <v>-55.818941885378791</v>
      </c>
      <c r="G142" s="80">
        <f t="shared" si="13"/>
        <v>-1</v>
      </c>
      <c r="H142" s="51"/>
      <c r="I142" s="76"/>
      <c r="J142" s="76"/>
      <c r="K142" s="76"/>
    </row>
    <row r="143" spans="1:11" s="29" customFormat="1" x14ac:dyDescent="0.25">
      <c r="A143" s="8" t="s">
        <v>169</v>
      </c>
      <c r="B143" s="13" t="s">
        <v>170</v>
      </c>
      <c r="C143" s="10" t="s">
        <v>5</v>
      </c>
      <c r="D143" s="51">
        <v>-58.381601800435803</v>
      </c>
      <c r="E143" s="51">
        <v>8.5120000000000005</v>
      </c>
      <c r="F143" s="51">
        <f t="shared" si="12"/>
        <v>66.893601800435803</v>
      </c>
      <c r="G143" s="80">
        <f t="shared" si="13"/>
        <v>-1.1457993569463258</v>
      </c>
      <c r="H143" s="51"/>
      <c r="I143" s="76"/>
      <c r="J143" s="76"/>
      <c r="K143" s="76"/>
    </row>
    <row r="144" spans="1:11" s="29" customFormat="1" ht="15.75" customHeight="1" outlineLevel="1" x14ac:dyDescent="0.25">
      <c r="A144" s="8" t="s">
        <v>171</v>
      </c>
      <c r="B144" s="13" t="s">
        <v>172</v>
      </c>
      <c r="C144" s="10" t="s">
        <v>5</v>
      </c>
      <c r="D144" s="51" t="s">
        <v>206</v>
      </c>
      <c r="E144" s="51" t="s">
        <v>206</v>
      </c>
      <c r="F144" s="51" t="e">
        <f t="shared" si="12"/>
        <v>#VALUE!</v>
      </c>
      <c r="G144" s="80">
        <f t="shared" si="13"/>
        <v>0</v>
      </c>
      <c r="H144" s="51"/>
      <c r="I144" s="76"/>
      <c r="J144" s="76"/>
      <c r="K144" s="76"/>
    </row>
    <row r="145" spans="1:11" s="29" customFormat="1" ht="31.5" customHeight="1" outlineLevel="1" x14ac:dyDescent="0.25">
      <c r="A145" s="8" t="s">
        <v>173</v>
      </c>
      <c r="B145" s="13" t="s">
        <v>27</v>
      </c>
      <c r="C145" s="10" t="s">
        <v>5</v>
      </c>
      <c r="D145" s="51" t="s">
        <v>206</v>
      </c>
      <c r="E145" s="51" t="s">
        <v>206</v>
      </c>
      <c r="F145" s="51" t="e">
        <f t="shared" si="12"/>
        <v>#VALUE!</v>
      </c>
      <c r="G145" s="80">
        <f t="shared" si="13"/>
        <v>0</v>
      </c>
      <c r="H145" s="51"/>
      <c r="I145" s="76"/>
      <c r="J145" s="76"/>
      <c r="K145" s="76"/>
    </row>
    <row r="146" spans="1:11" s="29" customFormat="1" ht="15.75" customHeight="1" outlineLevel="1" x14ac:dyDescent="0.25">
      <c r="A146" s="8" t="s">
        <v>174</v>
      </c>
      <c r="B146" s="15" t="s">
        <v>175</v>
      </c>
      <c r="C146" s="10" t="s">
        <v>5</v>
      </c>
      <c r="D146" s="51" t="s">
        <v>206</v>
      </c>
      <c r="E146" s="51" t="s">
        <v>206</v>
      </c>
      <c r="F146" s="51" t="e">
        <f t="shared" ref="F146:F168" si="25">E146-D146</f>
        <v>#VALUE!</v>
      </c>
      <c r="G146" s="80">
        <f t="shared" ref="G146:G168" si="26">IFERROR(F146/D146,0)</f>
        <v>0</v>
      </c>
      <c r="H146" s="51"/>
      <c r="I146" s="76"/>
      <c r="J146" s="76"/>
      <c r="K146" s="76"/>
    </row>
    <row r="147" spans="1:11" s="29" customFormat="1" ht="15.75" customHeight="1" outlineLevel="1" x14ac:dyDescent="0.25">
      <c r="A147" s="8" t="s">
        <v>176</v>
      </c>
      <c r="B147" s="15" t="s">
        <v>31</v>
      </c>
      <c r="C147" s="10" t="s">
        <v>5</v>
      </c>
      <c r="D147" s="51" t="s">
        <v>206</v>
      </c>
      <c r="E147" s="51" t="s">
        <v>206</v>
      </c>
      <c r="F147" s="51" t="e">
        <f t="shared" si="25"/>
        <v>#VALUE!</v>
      </c>
      <c r="G147" s="80">
        <f t="shared" si="26"/>
        <v>0</v>
      </c>
      <c r="H147" s="51"/>
      <c r="I147" s="76"/>
      <c r="J147" s="76"/>
      <c r="K147" s="76"/>
    </row>
    <row r="148" spans="1:11" s="29" customFormat="1" x14ac:dyDescent="0.25">
      <c r="A148" s="8" t="s">
        <v>177</v>
      </c>
      <c r="B148" s="13" t="s">
        <v>178</v>
      </c>
      <c r="C148" s="10" t="s">
        <v>5</v>
      </c>
      <c r="D148" s="51">
        <v>2.5626599150569529</v>
      </c>
      <c r="E148" s="51">
        <v>0.13971740833333351</v>
      </c>
      <c r="F148" s="51">
        <f t="shared" si="25"/>
        <v>-2.4229425067236194</v>
      </c>
      <c r="G148" s="80">
        <f t="shared" si="26"/>
        <v>-0.94547953573065957</v>
      </c>
      <c r="H148" s="51"/>
      <c r="I148" s="76"/>
      <c r="J148" s="76"/>
      <c r="K148" s="76"/>
    </row>
    <row r="149" spans="1:11" s="29" customFormat="1" x14ac:dyDescent="0.25">
      <c r="A149" s="8" t="s">
        <v>179</v>
      </c>
      <c r="B149" s="26" t="s">
        <v>180</v>
      </c>
      <c r="C149" s="10" t="s">
        <v>5</v>
      </c>
      <c r="D149" s="51">
        <f t="shared" ref="D149" si="27">D119-D134</f>
        <v>-2015.1370467354127</v>
      </c>
      <c r="E149" s="51">
        <f t="shared" ref="E149" si="28">E119-E134</f>
        <v>-715.95230131229209</v>
      </c>
      <c r="F149" s="51">
        <f t="shared" si="25"/>
        <v>1299.1847454231206</v>
      </c>
      <c r="G149" s="80">
        <f t="shared" si="26"/>
        <v>-0.64471284845258636</v>
      </c>
      <c r="H149" s="99"/>
      <c r="I149" s="76"/>
      <c r="J149" s="76"/>
      <c r="K149" s="76"/>
    </row>
    <row r="150" spans="1:11" s="29" customFormat="1" ht="15.75" customHeight="1" outlineLevel="1" x14ac:dyDescent="0.25">
      <c r="A150" s="8" t="s">
        <v>181</v>
      </c>
      <c r="B150" s="9" t="s">
        <v>7</v>
      </c>
      <c r="C150" s="10" t="s">
        <v>5</v>
      </c>
      <c r="D150" s="51" t="s">
        <v>206</v>
      </c>
      <c r="E150" s="51" t="s">
        <v>206</v>
      </c>
      <c r="F150" s="51" t="e">
        <f t="shared" si="25"/>
        <v>#VALUE!</v>
      </c>
      <c r="G150" s="80">
        <f t="shared" si="26"/>
        <v>0</v>
      </c>
      <c r="H150" s="51"/>
      <c r="I150" s="76"/>
      <c r="J150" s="76"/>
      <c r="K150" s="76"/>
    </row>
    <row r="151" spans="1:11" s="29" customFormat="1" ht="31.5" customHeight="1" outlineLevel="1" x14ac:dyDescent="0.25">
      <c r="A151" s="8" t="s">
        <v>182</v>
      </c>
      <c r="B151" s="14" t="s">
        <v>9</v>
      </c>
      <c r="C151" s="10" t="s">
        <v>5</v>
      </c>
      <c r="D151" s="51" t="s">
        <v>206</v>
      </c>
      <c r="E151" s="51" t="s">
        <v>206</v>
      </c>
      <c r="F151" s="51" t="e">
        <f t="shared" si="25"/>
        <v>#VALUE!</v>
      </c>
      <c r="G151" s="80">
        <f t="shared" si="26"/>
        <v>0</v>
      </c>
      <c r="H151" s="51"/>
      <c r="I151" s="76"/>
      <c r="J151" s="76"/>
      <c r="K151" s="76"/>
    </row>
    <row r="152" spans="1:11" s="29" customFormat="1" ht="31.5" customHeight="1" outlineLevel="1" x14ac:dyDescent="0.25">
      <c r="A152" s="8" t="s">
        <v>183</v>
      </c>
      <c r="B152" s="14" t="s">
        <v>11</v>
      </c>
      <c r="C152" s="10" t="s">
        <v>5</v>
      </c>
      <c r="D152" s="51" t="s">
        <v>206</v>
      </c>
      <c r="E152" s="51" t="s">
        <v>206</v>
      </c>
      <c r="F152" s="51" t="e">
        <f t="shared" si="25"/>
        <v>#VALUE!</v>
      </c>
      <c r="G152" s="80">
        <f t="shared" si="26"/>
        <v>0</v>
      </c>
      <c r="H152" s="51"/>
      <c r="I152" s="76"/>
      <c r="J152" s="76"/>
      <c r="K152" s="76"/>
    </row>
    <row r="153" spans="1:11" s="29" customFormat="1" ht="31.5" customHeight="1" outlineLevel="1" x14ac:dyDescent="0.25">
      <c r="A153" s="8" t="s">
        <v>184</v>
      </c>
      <c r="B153" s="14" t="s">
        <v>13</v>
      </c>
      <c r="C153" s="10" t="s">
        <v>5</v>
      </c>
      <c r="D153" s="51" t="s">
        <v>206</v>
      </c>
      <c r="E153" s="51" t="s">
        <v>206</v>
      </c>
      <c r="F153" s="51" t="e">
        <f t="shared" si="25"/>
        <v>#VALUE!</v>
      </c>
      <c r="G153" s="80">
        <f t="shared" si="26"/>
        <v>0</v>
      </c>
      <c r="H153" s="51"/>
      <c r="I153" s="76"/>
      <c r="J153" s="76"/>
      <c r="K153" s="76"/>
    </row>
    <row r="154" spans="1:11" s="29" customFormat="1" ht="15.75" customHeight="1" outlineLevel="1" x14ac:dyDescent="0.25">
      <c r="A154" s="8" t="s">
        <v>185</v>
      </c>
      <c r="B154" s="9" t="s">
        <v>15</v>
      </c>
      <c r="C154" s="10" t="s">
        <v>5</v>
      </c>
      <c r="D154" s="51" t="s">
        <v>206</v>
      </c>
      <c r="E154" s="51" t="s">
        <v>206</v>
      </c>
      <c r="F154" s="51" t="e">
        <f t="shared" si="25"/>
        <v>#VALUE!</v>
      </c>
      <c r="G154" s="80">
        <f t="shared" si="26"/>
        <v>0</v>
      </c>
      <c r="H154" s="51"/>
      <c r="I154" s="76"/>
      <c r="J154" s="76"/>
      <c r="K154" s="76"/>
    </row>
    <row r="155" spans="1:11" s="29" customFormat="1" x14ac:dyDescent="0.25">
      <c r="A155" s="8" t="s">
        <v>186</v>
      </c>
      <c r="B155" s="9" t="s">
        <v>17</v>
      </c>
      <c r="C155" s="10" t="s">
        <v>5</v>
      </c>
      <c r="D155" s="51">
        <f t="shared" ref="D155" si="29">D125-D140</f>
        <v>-1391.3109062654387</v>
      </c>
      <c r="E155" s="51">
        <f t="shared" ref="E155" si="30">E125-E140</f>
        <v>-453.07574737204004</v>
      </c>
      <c r="F155" s="51">
        <f t="shared" si="25"/>
        <v>938.23515889339865</v>
      </c>
      <c r="G155" s="80">
        <f t="shared" si="26"/>
        <v>-0.67435334163505734</v>
      </c>
      <c r="H155" s="51"/>
      <c r="I155" s="76"/>
      <c r="J155" s="76"/>
      <c r="K155" s="76"/>
    </row>
    <row r="156" spans="1:11" s="29" customFormat="1" ht="15.75" customHeight="1" outlineLevel="1" x14ac:dyDescent="0.25">
      <c r="A156" s="8" t="s">
        <v>187</v>
      </c>
      <c r="B156" s="9" t="s">
        <v>19</v>
      </c>
      <c r="C156" s="10" t="s">
        <v>5</v>
      </c>
      <c r="D156" s="51" t="s">
        <v>206</v>
      </c>
      <c r="E156" s="51" t="s">
        <v>206</v>
      </c>
      <c r="F156" s="51" t="e">
        <f t="shared" si="25"/>
        <v>#VALUE!</v>
      </c>
      <c r="G156" s="80">
        <f t="shared" si="26"/>
        <v>0</v>
      </c>
      <c r="H156" s="51"/>
      <c r="I156" s="76"/>
      <c r="J156" s="76"/>
      <c r="K156" s="76"/>
    </row>
    <row r="157" spans="1:11" s="29" customFormat="1" x14ac:dyDescent="0.25">
      <c r="A157" s="8" t="s">
        <v>188</v>
      </c>
      <c r="B157" s="27" t="s">
        <v>21</v>
      </c>
      <c r="C157" s="10" t="s">
        <v>5</v>
      </c>
      <c r="D157" s="51">
        <f t="shared" ref="D157:D158" si="31">D127-D142</f>
        <v>223.27576754151514</v>
      </c>
      <c r="E157" s="51">
        <f t="shared" ref="E157" si="32">E127-E142</f>
        <v>-4.219407175119998</v>
      </c>
      <c r="F157" s="51">
        <f t="shared" si="25"/>
        <v>-227.49517471663515</v>
      </c>
      <c r="G157" s="80">
        <f t="shared" si="26"/>
        <v>-1.0188977389780352</v>
      </c>
      <c r="H157" s="51"/>
      <c r="I157" s="76"/>
      <c r="J157" s="76"/>
      <c r="K157" s="76"/>
    </row>
    <row r="158" spans="1:11" s="29" customFormat="1" x14ac:dyDescent="0.25">
      <c r="A158" s="8" t="s">
        <v>189</v>
      </c>
      <c r="B158" s="9" t="s">
        <v>23</v>
      </c>
      <c r="C158" s="10" t="s">
        <v>5</v>
      </c>
      <c r="D158" s="51">
        <f t="shared" si="31"/>
        <v>-857.35254767171659</v>
      </c>
      <c r="E158" s="51">
        <f t="shared" ref="E158" si="33">E128-E143</f>
        <v>-259.21601639846642</v>
      </c>
      <c r="F158" s="51">
        <f t="shared" si="25"/>
        <v>598.13653127325017</v>
      </c>
      <c r="G158" s="80">
        <f t="shared" si="26"/>
        <v>-0.69765527949685269</v>
      </c>
      <c r="H158" s="51"/>
      <c r="I158" s="76"/>
      <c r="J158" s="76"/>
      <c r="K158" s="76"/>
    </row>
    <row r="159" spans="1:11" s="29" customFormat="1" ht="15.75" customHeight="1" outlineLevel="1" x14ac:dyDescent="0.25">
      <c r="A159" s="8" t="s">
        <v>190</v>
      </c>
      <c r="B159" s="9" t="s">
        <v>25</v>
      </c>
      <c r="C159" s="10" t="s">
        <v>5</v>
      </c>
      <c r="D159" s="51" t="s">
        <v>206</v>
      </c>
      <c r="E159" s="51" t="s">
        <v>206</v>
      </c>
      <c r="F159" s="51" t="e">
        <f t="shared" si="25"/>
        <v>#VALUE!</v>
      </c>
      <c r="G159" s="80">
        <f t="shared" si="26"/>
        <v>0</v>
      </c>
      <c r="H159" s="51"/>
      <c r="I159" s="76"/>
      <c r="J159" s="76"/>
      <c r="K159" s="76"/>
    </row>
    <row r="160" spans="1:11" s="29" customFormat="1" ht="31.5" customHeight="1" outlineLevel="1" x14ac:dyDescent="0.25">
      <c r="A160" s="8" t="s">
        <v>191</v>
      </c>
      <c r="B160" s="27" t="s">
        <v>27</v>
      </c>
      <c r="C160" s="10" t="s">
        <v>5</v>
      </c>
      <c r="D160" s="51" t="s">
        <v>206</v>
      </c>
      <c r="E160" s="51" t="s">
        <v>206</v>
      </c>
      <c r="F160" s="51" t="e">
        <f t="shared" si="25"/>
        <v>#VALUE!</v>
      </c>
      <c r="G160" s="80">
        <f t="shared" si="26"/>
        <v>0</v>
      </c>
      <c r="H160" s="51"/>
      <c r="I160" s="76"/>
      <c r="J160" s="76"/>
      <c r="K160" s="76"/>
    </row>
    <row r="161" spans="1:11" s="29" customFormat="1" ht="15.75" customHeight="1" outlineLevel="1" x14ac:dyDescent="0.25">
      <c r="A161" s="8" t="s">
        <v>192</v>
      </c>
      <c r="B161" s="15" t="s">
        <v>29</v>
      </c>
      <c r="C161" s="10" t="s">
        <v>5</v>
      </c>
      <c r="D161" s="51" t="s">
        <v>206</v>
      </c>
      <c r="E161" s="51" t="s">
        <v>206</v>
      </c>
      <c r="F161" s="51" t="e">
        <f t="shared" si="25"/>
        <v>#VALUE!</v>
      </c>
      <c r="G161" s="80">
        <f t="shared" si="26"/>
        <v>0</v>
      </c>
      <c r="H161" s="51"/>
      <c r="I161" s="76"/>
      <c r="J161" s="76"/>
      <c r="K161" s="76"/>
    </row>
    <row r="162" spans="1:11" s="29" customFormat="1" ht="15.75" customHeight="1" outlineLevel="1" x14ac:dyDescent="0.25">
      <c r="A162" s="8" t="s">
        <v>193</v>
      </c>
      <c r="B162" s="15" t="s">
        <v>31</v>
      </c>
      <c r="C162" s="10" t="s">
        <v>5</v>
      </c>
      <c r="D162" s="51" t="s">
        <v>206</v>
      </c>
      <c r="E162" s="51" t="s">
        <v>206</v>
      </c>
      <c r="F162" s="51" t="e">
        <f t="shared" si="25"/>
        <v>#VALUE!</v>
      </c>
      <c r="G162" s="80">
        <f t="shared" si="26"/>
        <v>0</v>
      </c>
      <c r="H162" s="51"/>
      <c r="I162" s="76"/>
      <c r="J162" s="76"/>
      <c r="K162" s="76"/>
    </row>
    <row r="163" spans="1:11" s="29" customFormat="1" x14ac:dyDescent="0.25">
      <c r="A163" s="8" t="s">
        <v>194</v>
      </c>
      <c r="B163" s="9" t="s">
        <v>33</v>
      </c>
      <c r="C163" s="10" t="s">
        <v>5</v>
      </c>
      <c r="D163" s="51">
        <f t="shared" ref="D163" si="34">D133-D148</f>
        <v>10.250639660227812</v>
      </c>
      <c r="E163" s="51">
        <f t="shared" ref="E163" si="35">E133-E148</f>
        <v>0.55886963333333406</v>
      </c>
      <c r="F163" s="51">
        <f t="shared" si="25"/>
        <v>-9.6917700268944778</v>
      </c>
      <c r="G163" s="80">
        <f t="shared" si="26"/>
        <v>-0.94547953573065957</v>
      </c>
      <c r="H163" s="51"/>
      <c r="I163" s="76"/>
      <c r="J163" s="76"/>
      <c r="K163" s="76"/>
    </row>
    <row r="164" spans="1:11" s="29" customFormat="1" x14ac:dyDescent="0.25">
      <c r="A164" s="8" t="s">
        <v>195</v>
      </c>
      <c r="B164" s="26" t="s">
        <v>196</v>
      </c>
      <c r="C164" s="10" t="s">
        <v>5</v>
      </c>
      <c r="D164" s="51">
        <v>0</v>
      </c>
      <c r="E164" s="51">
        <v>0</v>
      </c>
      <c r="F164" s="51">
        <f t="shared" si="25"/>
        <v>0</v>
      </c>
      <c r="G164" s="80">
        <f t="shared" si="26"/>
        <v>0</v>
      </c>
      <c r="H164" s="51"/>
      <c r="I164" s="76"/>
      <c r="J164" s="76"/>
      <c r="K164" s="76"/>
    </row>
    <row r="165" spans="1:11" s="29" customFormat="1" x14ac:dyDescent="0.25">
      <c r="A165" s="8" t="s">
        <v>197</v>
      </c>
      <c r="B165" s="13" t="s">
        <v>198</v>
      </c>
      <c r="C165" s="10" t="s">
        <v>5</v>
      </c>
      <c r="D165" s="51">
        <v>0</v>
      </c>
      <c r="E165" s="51">
        <v>0</v>
      </c>
      <c r="F165" s="51">
        <f t="shared" si="25"/>
        <v>0</v>
      </c>
      <c r="G165" s="80">
        <f t="shared" si="26"/>
        <v>0</v>
      </c>
      <c r="H165" s="51"/>
      <c r="I165" s="76"/>
      <c r="J165" s="76"/>
      <c r="K165" s="76"/>
    </row>
    <row r="166" spans="1:11" s="29" customFormat="1" x14ac:dyDescent="0.25">
      <c r="A166" s="8" t="s">
        <v>199</v>
      </c>
      <c r="B166" s="13" t="s">
        <v>200</v>
      </c>
      <c r="C166" s="10" t="s">
        <v>5</v>
      </c>
      <c r="D166" s="51">
        <v>0</v>
      </c>
      <c r="E166" s="51">
        <v>0</v>
      </c>
      <c r="F166" s="51">
        <f t="shared" si="25"/>
        <v>0</v>
      </c>
      <c r="G166" s="80">
        <f t="shared" si="26"/>
        <v>0</v>
      </c>
      <c r="H166" s="51"/>
      <c r="I166" s="76"/>
      <c r="J166" s="76"/>
      <c r="K166" s="76"/>
    </row>
    <row r="167" spans="1:11" s="29" customFormat="1" x14ac:dyDescent="0.25">
      <c r="A167" s="8" t="s">
        <v>201</v>
      </c>
      <c r="B167" s="13" t="s">
        <v>202</v>
      </c>
      <c r="C167" s="10" t="s">
        <v>5</v>
      </c>
      <c r="D167" s="51">
        <v>0</v>
      </c>
      <c r="E167" s="51">
        <v>0</v>
      </c>
      <c r="F167" s="51">
        <f t="shared" si="25"/>
        <v>0</v>
      </c>
      <c r="G167" s="80">
        <f t="shared" si="26"/>
        <v>0</v>
      </c>
      <c r="H167" s="51"/>
      <c r="I167" s="76"/>
      <c r="J167" s="76"/>
      <c r="K167" s="76"/>
    </row>
    <row r="168" spans="1:11" s="29" customFormat="1" ht="18" customHeight="1" thickBot="1" x14ac:dyDescent="0.3">
      <c r="A168" s="21" t="s">
        <v>203</v>
      </c>
      <c r="B168" s="13" t="s">
        <v>204</v>
      </c>
      <c r="C168" s="23" t="s">
        <v>5</v>
      </c>
      <c r="D168" s="55">
        <v>0</v>
      </c>
      <c r="E168" s="55">
        <v>0</v>
      </c>
      <c r="F168" s="55">
        <f t="shared" si="25"/>
        <v>0</v>
      </c>
      <c r="G168" s="91">
        <f t="shared" si="26"/>
        <v>0</v>
      </c>
      <c r="H168" s="55"/>
      <c r="I168" s="76"/>
      <c r="J168" s="76"/>
      <c r="K168" s="76"/>
    </row>
    <row r="169" spans="1:11" s="29" customFormat="1" ht="18" customHeight="1" x14ac:dyDescent="0.25">
      <c r="A169" s="5" t="s">
        <v>205</v>
      </c>
      <c r="B169" s="6" t="s">
        <v>94</v>
      </c>
      <c r="C169" s="7" t="s">
        <v>206</v>
      </c>
      <c r="D169" s="53"/>
      <c r="E169" s="94"/>
      <c r="F169" s="53"/>
      <c r="G169" s="53"/>
      <c r="H169" s="53"/>
      <c r="I169" s="76"/>
      <c r="J169" s="76"/>
      <c r="K169" s="76"/>
    </row>
    <row r="170" spans="1:11" s="29" customFormat="1" ht="37.5" customHeight="1" x14ac:dyDescent="0.25">
      <c r="A170" s="8" t="s">
        <v>207</v>
      </c>
      <c r="B170" s="13" t="s">
        <v>682</v>
      </c>
      <c r="C170" s="10" t="s">
        <v>5</v>
      </c>
      <c r="D170" s="51">
        <f t="shared" ref="D170" si="36">D119+D111+D68</f>
        <v>-1231.0809686796383</v>
      </c>
      <c r="E170" s="51">
        <f t="shared" ref="E170" si="37">E119+E111+E68</f>
        <v>-693.64130299395879</v>
      </c>
      <c r="F170" s="51">
        <f t="shared" ref="F170:F175" si="38">E170-D170</f>
        <v>537.43966568567953</v>
      </c>
      <c r="G170" s="80">
        <f t="shared" ref="G170:G175" si="39">IFERROR(F170/D170,0)</f>
        <v>-0.43655915358848857</v>
      </c>
      <c r="H170" s="51"/>
      <c r="I170" s="76"/>
      <c r="J170" s="76"/>
      <c r="K170" s="76"/>
    </row>
    <row r="171" spans="1:11" s="29" customFormat="1" ht="18" customHeight="1" x14ac:dyDescent="0.25">
      <c r="A171" s="8" t="s">
        <v>208</v>
      </c>
      <c r="B171" s="13" t="s">
        <v>209</v>
      </c>
      <c r="C171" s="10" t="s">
        <v>5</v>
      </c>
      <c r="D171" s="51">
        <v>447.46185729999991</v>
      </c>
      <c r="E171" s="51">
        <v>457.46185311000005</v>
      </c>
      <c r="F171" s="51">
        <f t="shared" si="38"/>
        <v>9.9999958100001436</v>
      </c>
      <c r="G171" s="80">
        <f t="shared" si="39"/>
        <v>2.2348264208128171E-2</v>
      </c>
      <c r="H171" s="51"/>
      <c r="I171" s="76"/>
      <c r="J171" s="76"/>
      <c r="K171" s="76"/>
    </row>
    <row r="172" spans="1:11" s="29" customFormat="1" ht="18" customHeight="1" x14ac:dyDescent="0.25">
      <c r="A172" s="8" t="s">
        <v>210</v>
      </c>
      <c r="B172" s="14" t="s">
        <v>211</v>
      </c>
      <c r="C172" s="10" t="s">
        <v>5</v>
      </c>
      <c r="D172" s="51">
        <v>147.84100000000001</v>
      </c>
      <c r="E172" s="51">
        <v>147.84098271000002</v>
      </c>
      <c r="F172" s="51">
        <f t="shared" si="38"/>
        <v>-1.7289999988179261E-5</v>
      </c>
      <c r="G172" s="80">
        <f t="shared" si="39"/>
        <v>-1.1694996643812785E-7</v>
      </c>
      <c r="H172" s="51"/>
      <c r="I172" s="76"/>
      <c r="J172" s="76"/>
      <c r="K172" s="76"/>
    </row>
    <row r="173" spans="1:11" s="29" customFormat="1" ht="18" customHeight="1" x14ac:dyDescent="0.25">
      <c r="A173" s="8" t="s">
        <v>212</v>
      </c>
      <c r="B173" s="13" t="s">
        <v>213</v>
      </c>
      <c r="C173" s="10" t="s">
        <v>5</v>
      </c>
      <c r="D173" s="51">
        <v>107.84098271000001</v>
      </c>
      <c r="E173" s="51">
        <v>0</v>
      </c>
      <c r="F173" s="51">
        <f t="shared" si="38"/>
        <v>-107.84098271000001</v>
      </c>
      <c r="G173" s="80">
        <f t="shared" si="39"/>
        <v>-1</v>
      </c>
      <c r="H173" s="51"/>
      <c r="I173" s="76"/>
      <c r="J173" s="76"/>
      <c r="K173" s="76"/>
    </row>
    <row r="174" spans="1:11" s="29" customFormat="1" ht="18" customHeight="1" x14ac:dyDescent="0.25">
      <c r="A174" s="18" t="s">
        <v>214</v>
      </c>
      <c r="B174" s="14" t="s">
        <v>215</v>
      </c>
      <c r="C174" s="10" t="s">
        <v>5</v>
      </c>
      <c r="D174" s="54">
        <v>107.84098271000001</v>
      </c>
      <c r="E174" s="54">
        <v>0</v>
      </c>
      <c r="F174" s="54">
        <f t="shared" si="38"/>
        <v>-107.84098271000001</v>
      </c>
      <c r="G174" s="81">
        <f t="shared" si="39"/>
        <v>-1</v>
      </c>
      <c r="H174" s="54"/>
      <c r="I174" s="76"/>
      <c r="J174" s="76"/>
      <c r="K174" s="76"/>
    </row>
    <row r="175" spans="1:11" s="29" customFormat="1" ht="32.25" thickBot="1" x14ac:dyDescent="0.3">
      <c r="A175" s="21" t="s">
        <v>216</v>
      </c>
      <c r="B175" s="30" t="s">
        <v>683</v>
      </c>
      <c r="C175" s="23" t="s">
        <v>206</v>
      </c>
      <c r="D175" s="55">
        <f t="shared" ref="D175" si="40">D173/D170</f>
        <v>-8.7598610857953438E-2</v>
      </c>
      <c r="E175" s="55">
        <f t="shared" ref="E175" si="41">E173/E170</f>
        <v>0</v>
      </c>
      <c r="F175" s="55">
        <f t="shared" si="38"/>
        <v>8.7598610857953438E-2</v>
      </c>
      <c r="G175" s="91">
        <f t="shared" si="39"/>
        <v>-1</v>
      </c>
      <c r="H175" s="55"/>
      <c r="I175" s="76"/>
      <c r="J175" s="76"/>
      <c r="K175" s="76"/>
    </row>
    <row r="176" spans="1:11" s="29" customFormat="1" ht="19.5" thickBot="1" x14ac:dyDescent="0.3">
      <c r="A176" s="115" t="s">
        <v>710</v>
      </c>
      <c r="B176" s="116"/>
      <c r="C176" s="116"/>
      <c r="D176" s="116"/>
      <c r="E176" s="116"/>
      <c r="F176" s="116"/>
      <c r="G176" s="116"/>
      <c r="H176" s="116"/>
      <c r="I176" s="76"/>
      <c r="J176" s="76"/>
      <c r="K176" s="76"/>
    </row>
    <row r="177" spans="1:11" s="29" customFormat="1" ht="31.5" customHeight="1" x14ac:dyDescent="0.25">
      <c r="A177" s="5" t="s">
        <v>217</v>
      </c>
      <c r="B177" s="6" t="s">
        <v>218</v>
      </c>
      <c r="C177" s="7" t="s">
        <v>5</v>
      </c>
      <c r="D177" s="53">
        <v>13448.078186865656</v>
      </c>
      <c r="E177" s="53">
        <f>E183+E185+E186+E194</f>
        <v>2334.3249183399998</v>
      </c>
      <c r="F177" s="53">
        <f t="shared" ref="F177:F240" si="42">E177-D177</f>
        <v>-11113.753268525656</v>
      </c>
      <c r="G177" s="79">
        <f t="shared" ref="G177:G240" si="43">IFERROR(F177/D177,0)</f>
        <v>-0.82641944180396965</v>
      </c>
      <c r="H177" s="53"/>
      <c r="I177" s="76"/>
      <c r="J177" s="76"/>
      <c r="K177" s="76"/>
    </row>
    <row r="178" spans="1:11" s="29" customFormat="1" ht="15.75" customHeight="1" outlineLevel="1" x14ac:dyDescent="0.25">
      <c r="A178" s="8" t="s">
        <v>219</v>
      </c>
      <c r="B178" s="9" t="s">
        <v>7</v>
      </c>
      <c r="C178" s="10" t="s">
        <v>5</v>
      </c>
      <c r="D178" s="51" t="s">
        <v>206</v>
      </c>
      <c r="E178" s="93" t="s">
        <v>206</v>
      </c>
      <c r="F178" s="51" t="e">
        <f t="shared" si="42"/>
        <v>#VALUE!</v>
      </c>
      <c r="G178" s="80">
        <f t="shared" si="43"/>
        <v>0</v>
      </c>
      <c r="H178" s="51"/>
      <c r="I178" s="76"/>
      <c r="J178" s="76"/>
      <c r="K178" s="76"/>
    </row>
    <row r="179" spans="1:11" s="29" customFormat="1" ht="31.5" customHeight="1" outlineLevel="1" x14ac:dyDescent="0.25">
      <c r="A179" s="8" t="s">
        <v>220</v>
      </c>
      <c r="B179" s="14" t="s">
        <v>9</v>
      </c>
      <c r="C179" s="10" t="s">
        <v>5</v>
      </c>
      <c r="D179" s="51" t="s">
        <v>206</v>
      </c>
      <c r="E179" s="93" t="s">
        <v>206</v>
      </c>
      <c r="F179" s="51" t="e">
        <f t="shared" si="42"/>
        <v>#VALUE!</v>
      </c>
      <c r="G179" s="80">
        <f t="shared" si="43"/>
        <v>0</v>
      </c>
      <c r="H179" s="51"/>
      <c r="I179" s="76"/>
      <c r="J179" s="76"/>
      <c r="K179" s="76"/>
    </row>
    <row r="180" spans="1:11" s="29" customFormat="1" ht="31.5" customHeight="1" outlineLevel="1" x14ac:dyDescent="0.25">
      <c r="A180" s="8" t="s">
        <v>221</v>
      </c>
      <c r="B180" s="14" t="s">
        <v>11</v>
      </c>
      <c r="C180" s="10" t="s">
        <v>5</v>
      </c>
      <c r="D180" s="51" t="s">
        <v>206</v>
      </c>
      <c r="E180" s="93" t="s">
        <v>206</v>
      </c>
      <c r="F180" s="51" t="e">
        <f t="shared" si="42"/>
        <v>#VALUE!</v>
      </c>
      <c r="G180" s="80">
        <f t="shared" si="43"/>
        <v>0</v>
      </c>
      <c r="H180" s="51"/>
      <c r="I180" s="76"/>
      <c r="J180" s="76"/>
      <c r="K180" s="76"/>
    </row>
    <row r="181" spans="1:11" s="29" customFormat="1" ht="31.5" customHeight="1" outlineLevel="1" x14ac:dyDescent="0.25">
      <c r="A181" s="8" t="s">
        <v>222</v>
      </c>
      <c r="B181" s="14" t="s">
        <v>13</v>
      </c>
      <c r="C181" s="10" t="s">
        <v>5</v>
      </c>
      <c r="D181" s="51" t="s">
        <v>206</v>
      </c>
      <c r="E181" s="93" t="s">
        <v>206</v>
      </c>
      <c r="F181" s="51" t="e">
        <f t="shared" si="42"/>
        <v>#VALUE!</v>
      </c>
      <c r="G181" s="80">
        <f t="shared" si="43"/>
        <v>0</v>
      </c>
      <c r="H181" s="51"/>
      <c r="I181" s="76"/>
      <c r="J181" s="76"/>
      <c r="K181" s="76"/>
    </row>
    <row r="182" spans="1:11" s="29" customFormat="1" ht="15.75" customHeight="1" outlineLevel="1" x14ac:dyDescent="0.25">
      <c r="A182" s="8" t="s">
        <v>223</v>
      </c>
      <c r="B182" s="9" t="s">
        <v>15</v>
      </c>
      <c r="C182" s="10" t="s">
        <v>5</v>
      </c>
      <c r="D182" s="51" t="s">
        <v>206</v>
      </c>
      <c r="E182" s="93" t="s">
        <v>206</v>
      </c>
      <c r="F182" s="51" t="e">
        <f t="shared" si="42"/>
        <v>#VALUE!</v>
      </c>
      <c r="G182" s="80">
        <f t="shared" si="43"/>
        <v>0</v>
      </c>
      <c r="H182" s="51"/>
      <c r="I182" s="76"/>
      <c r="J182" s="76"/>
      <c r="K182" s="76"/>
    </row>
    <row r="183" spans="1:11" s="29" customFormat="1" x14ac:dyDescent="0.25">
      <c r="A183" s="8" t="s">
        <v>224</v>
      </c>
      <c r="B183" s="9" t="s">
        <v>17</v>
      </c>
      <c r="C183" s="10" t="s">
        <v>5</v>
      </c>
      <c r="D183" s="51">
        <v>40.494352813681346</v>
      </c>
      <c r="E183" s="51">
        <v>0</v>
      </c>
      <c r="F183" s="51">
        <f t="shared" si="42"/>
        <v>-40.494352813681346</v>
      </c>
      <c r="G183" s="80">
        <f t="shared" si="43"/>
        <v>-1</v>
      </c>
      <c r="H183" s="51"/>
      <c r="I183" s="76"/>
      <c r="J183" s="76"/>
      <c r="K183" s="76"/>
    </row>
    <row r="184" spans="1:11" s="29" customFormat="1" ht="15.75" customHeight="1" outlineLevel="1" x14ac:dyDescent="0.25">
      <c r="A184" s="8" t="s">
        <v>225</v>
      </c>
      <c r="B184" s="9" t="s">
        <v>19</v>
      </c>
      <c r="C184" s="10" t="s">
        <v>5</v>
      </c>
      <c r="D184" s="51" t="s">
        <v>206</v>
      </c>
      <c r="E184" s="93" t="s">
        <v>206</v>
      </c>
      <c r="F184" s="51" t="e">
        <f t="shared" si="42"/>
        <v>#VALUE!</v>
      </c>
      <c r="G184" s="80">
        <f t="shared" si="43"/>
        <v>0</v>
      </c>
      <c r="H184" s="51"/>
      <c r="I184" s="76"/>
      <c r="J184" s="76"/>
      <c r="K184" s="76"/>
    </row>
    <row r="185" spans="1:11" s="29" customFormat="1" x14ac:dyDescent="0.25">
      <c r="A185" s="8" t="s">
        <v>226</v>
      </c>
      <c r="B185" s="9" t="s">
        <v>21</v>
      </c>
      <c r="C185" s="10" t="s">
        <v>5</v>
      </c>
      <c r="D185" s="51">
        <v>1070.2317589626582</v>
      </c>
      <c r="E185" s="51">
        <v>76.939166560000018</v>
      </c>
      <c r="F185" s="51">
        <f t="shared" si="42"/>
        <v>-993.29259240265822</v>
      </c>
      <c r="G185" s="80">
        <f t="shared" si="43"/>
        <v>-0.92810980807131471</v>
      </c>
      <c r="H185" s="51"/>
      <c r="I185" s="76"/>
      <c r="J185" s="76"/>
      <c r="K185" s="76"/>
    </row>
    <row r="186" spans="1:11" s="29" customFormat="1" x14ac:dyDescent="0.25">
      <c r="A186" s="8" t="s">
        <v>227</v>
      </c>
      <c r="B186" s="9" t="s">
        <v>23</v>
      </c>
      <c r="C186" s="10" t="s">
        <v>5</v>
      </c>
      <c r="D186" s="51">
        <v>11597.152917349318</v>
      </c>
      <c r="E186" s="51">
        <v>2548.33701445</v>
      </c>
      <c r="F186" s="51">
        <f t="shared" si="42"/>
        <v>-9048.8159028993177</v>
      </c>
      <c r="G186" s="80">
        <f t="shared" si="43"/>
        <v>-0.78026184248741837</v>
      </c>
      <c r="H186" s="51"/>
      <c r="I186" s="76"/>
      <c r="J186" s="76"/>
      <c r="K186" s="76"/>
    </row>
    <row r="187" spans="1:11" s="29" customFormat="1" ht="15.75" customHeight="1" outlineLevel="1" x14ac:dyDescent="0.25">
      <c r="A187" s="8" t="s">
        <v>228</v>
      </c>
      <c r="B187" s="9" t="s">
        <v>25</v>
      </c>
      <c r="C187" s="10" t="s">
        <v>5</v>
      </c>
      <c r="D187" s="51" t="s">
        <v>206</v>
      </c>
      <c r="E187" s="51" t="s">
        <v>206</v>
      </c>
      <c r="F187" s="51" t="e">
        <f t="shared" si="42"/>
        <v>#VALUE!</v>
      </c>
      <c r="G187" s="80">
        <f t="shared" si="43"/>
        <v>0</v>
      </c>
      <c r="H187" s="51"/>
      <c r="I187" s="76"/>
      <c r="J187" s="76"/>
      <c r="K187" s="76"/>
    </row>
    <row r="188" spans="1:11" s="29" customFormat="1" ht="31.5" customHeight="1" outlineLevel="1" x14ac:dyDescent="0.25">
      <c r="A188" s="8" t="s">
        <v>229</v>
      </c>
      <c r="B188" s="27" t="s">
        <v>27</v>
      </c>
      <c r="C188" s="10" t="s">
        <v>5</v>
      </c>
      <c r="D188" s="51" t="s">
        <v>206</v>
      </c>
      <c r="E188" s="51" t="s">
        <v>206</v>
      </c>
      <c r="F188" s="51" t="e">
        <f t="shared" si="42"/>
        <v>#VALUE!</v>
      </c>
      <c r="G188" s="80">
        <f t="shared" si="43"/>
        <v>0</v>
      </c>
      <c r="H188" s="51"/>
      <c r="I188" s="76"/>
      <c r="J188" s="76"/>
      <c r="K188" s="76"/>
    </row>
    <row r="189" spans="1:11" s="29" customFormat="1" ht="15.75" customHeight="1" outlineLevel="1" x14ac:dyDescent="0.25">
      <c r="A189" s="8" t="s">
        <v>230</v>
      </c>
      <c r="B189" s="15" t="s">
        <v>29</v>
      </c>
      <c r="C189" s="10" t="s">
        <v>5</v>
      </c>
      <c r="D189" s="51" t="s">
        <v>206</v>
      </c>
      <c r="E189" s="51" t="s">
        <v>206</v>
      </c>
      <c r="F189" s="51" t="e">
        <f t="shared" si="42"/>
        <v>#VALUE!</v>
      </c>
      <c r="G189" s="80">
        <f t="shared" si="43"/>
        <v>0</v>
      </c>
      <c r="H189" s="51"/>
      <c r="I189" s="76"/>
      <c r="J189" s="76"/>
      <c r="K189" s="76"/>
    </row>
    <row r="190" spans="1:11" s="29" customFormat="1" ht="15.75" customHeight="1" outlineLevel="1" x14ac:dyDescent="0.25">
      <c r="A190" s="8" t="s">
        <v>231</v>
      </c>
      <c r="B190" s="15" t="s">
        <v>31</v>
      </c>
      <c r="C190" s="10" t="s">
        <v>5</v>
      </c>
      <c r="D190" s="51" t="s">
        <v>206</v>
      </c>
      <c r="E190" s="51" t="s">
        <v>206</v>
      </c>
      <c r="F190" s="51" t="e">
        <f t="shared" si="42"/>
        <v>#VALUE!</v>
      </c>
      <c r="G190" s="80">
        <f t="shared" si="43"/>
        <v>0</v>
      </c>
      <c r="H190" s="51"/>
      <c r="I190" s="76"/>
      <c r="J190" s="76"/>
      <c r="K190" s="76"/>
    </row>
    <row r="191" spans="1:11" s="29" customFormat="1" ht="31.5" customHeight="1" outlineLevel="1" x14ac:dyDescent="0.25">
      <c r="A191" s="8" t="s">
        <v>232</v>
      </c>
      <c r="B191" s="13" t="s">
        <v>233</v>
      </c>
      <c r="C191" s="10" t="s">
        <v>5</v>
      </c>
      <c r="D191" s="51" t="str">
        <f t="shared" ref="D191" si="44">D192</f>
        <v>-</v>
      </c>
      <c r="E191" s="51" t="s">
        <v>206</v>
      </c>
      <c r="F191" s="51" t="e">
        <f t="shared" si="42"/>
        <v>#VALUE!</v>
      </c>
      <c r="G191" s="80">
        <f t="shared" si="43"/>
        <v>0</v>
      </c>
      <c r="H191" s="51"/>
      <c r="I191" s="76"/>
      <c r="J191" s="76"/>
      <c r="K191" s="76"/>
    </row>
    <row r="192" spans="1:11" s="29" customFormat="1" ht="15.75" customHeight="1" outlineLevel="1" x14ac:dyDescent="0.25">
      <c r="A192" s="8" t="s">
        <v>234</v>
      </c>
      <c r="B192" s="14" t="s">
        <v>235</v>
      </c>
      <c r="C192" s="10" t="s">
        <v>5</v>
      </c>
      <c r="D192" s="51" t="s">
        <v>206</v>
      </c>
      <c r="E192" s="51" t="s">
        <v>206</v>
      </c>
      <c r="F192" s="51" t="e">
        <f t="shared" si="42"/>
        <v>#VALUE!</v>
      </c>
      <c r="G192" s="80">
        <f t="shared" si="43"/>
        <v>0</v>
      </c>
      <c r="H192" s="51"/>
      <c r="I192" s="76"/>
      <c r="J192" s="76"/>
      <c r="K192" s="76"/>
    </row>
    <row r="193" spans="1:11" s="29" customFormat="1" ht="15.75" customHeight="1" outlineLevel="1" x14ac:dyDescent="0.25">
      <c r="A193" s="8" t="s">
        <v>236</v>
      </c>
      <c r="B193" s="14" t="s">
        <v>237</v>
      </c>
      <c r="C193" s="10" t="s">
        <v>5</v>
      </c>
      <c r="D193" s="51" t="s">
        <v>206</v>
      </c>
      <c r="E193" s="51" t="s">
        <v>206</v>
      </c>
      <c r="F193" s="51" t="e">
        <f t="shared" si="42"/>
        <v>#VALUE!</v>
      </c>
      <c r="G193" s="80">
        <f t="shared" si="43"/>
        <v>0</v>
      </c>
      <c r="H193" s="51"/>
      <c r="I193" s="76"/>
      <c r="J193" s="76"/>
      <c r="K193" s="76"/>
    </row>
    <row r="194" spans="1:11" s="29" customFormat="1" x14ac:dyDescent="0.25">
      <c r="A194" s="8" t="s">
        <v>238</v>
      </c>
      <c r="B194" s="9" t="s">
        <v>33</v>
      </c>
      <c r="C194" s="10" t="s">
        <v>5</v>
      </c>
      <c r="D194" s="51">
        <f>D177-D183-D185-D186</f>
        <v>740.19915773999855</v>
      </c>
      <c r="E194" s="51">
        <v>-290.95126267000012</v>
      </c>
      <c r="F194" s="51">
        <f t="shared" si="42"/>
        <v>-1031.1504204099988</v>
      </c>
      <c r="G194" s="80">
        <f t="shared" si="43"/>
        <v>-1.3930715938104314</v>
      </c>
      <c r="H194" s="51"/>
      <c r="I194" s="76"/>
      <c r="J194" s="76"/>
      <c r="K194" s="76"/>
    </row>
    <row r="195" spans="1:11" s="29" customFormat="1" x14ac:dyDescent="0.25">
      <c r="A195" s="8" t="s">
        <v>239</v>
      </c>
      <c r="B195" s="26" t="s">
        <v>240</v>
      </c>
      <c r="C195" s="10" t="s">
        <v>5</v>
      </c>
      <c r="D195" s="51">
        <v>11677.111672244338</v>
      </c>
      <c r="E195" s="51">
        <v>3240.5547120900001</v>
      </c>
      <c r="F195" s="51">
        <f t="shared" si="42"/>
        <v>-8436.5569601543393</v>
      </c>
      <c r="G195" s="80">
        <f t="shared" si="43"/>
        <v>-0.72248662143117404</v>
      </c>
      <c r="H195" s="51"/>
      <c r="I195" s="76"/>
      <c r="J195" s="76"/>
      <c r="K195" s="76"/>
    </row>
    <row r="196" spans="1:11" s="29" customFormat="1" x14ac:dyDescent="0.25">
      <c r="A196" s="8" t="s">
        <v>241</v>
      </c>
      <c r="B196" s="13" t="s">
        <v>242</v>
      </c>
      <c r="C196" s="10" t="s">
        <v>5</v>
      </c>
      <c r="D196" s="51">
        <v>114.0600621888</v>
      </c>
      <c r="E196" s="51">
        <v>28.67993942</v>
      </c>
      <c r="F196" s="51">
        <f t="shared" si="42"/>
        <v>-85.380122768800007</v>
      </c>
      <c r="G196" s="80">
        <f t="shared" si="43"/>
        <v>-0.74855406117062251</v>
      </c>
      <c r="H196" s="51"/>
      <c r="I196" s="76"/>
      <c r="J196" s="76"/>
      <c r="K196" s="76"/>
    </row>
    <row r="197" spans="1:11" s="29" customFormat="1" x14ac:dyDescent="0.25">
      <c r="A197" s="8" t="s">
        <v>243</v>
      </c>
      <c r="B197" s="13" t="s">
        <v>244</v>
      </c>
      <c r="C197" s="10" t="s">
        <v>5</v>
      </c>
      <c r="D197" s="51">
        <f>D198+D199+D200</f>
        <v>7188.9902779300091</v>
      </c>
      <c r="E197" s="51">
        <f>E198+E199+E200</f>
        <v>2412.1268976300003</v>
      </c>
      <c r="F197" s="51">
        <f t="shared" si="42"/>
        <v>-4776.8633803000084</v>
      </c>
      <c r="G197" s="80">
        <f t="shared" si="43"/>
        <v>-0.6644693059280995</v>
      </c>
      <c r="H197" s="51"/>
      <c r="I197" s="76"/>
      <c r="J197" s="76"/>
      <c r="K197" s="76"/>
    </row>
    <row r="198" spans="1:11" s="29" customFormat="1" x14ac:dyDescent="0.25">
      <c r="A198" s="8" t="s">
        <v>245</v>
      </c>
      <c r="B198" s="14" t="s">
        <v>246</v>
      </c>
      <c r="C198" s="10" t="s">
        <v>5</v>
      </c>
      <c r="D198" s="51">
        <v>6659.9346176797162</v>
      </c>
      <c r="E198" s="51">
        <v>2378.7857208700002</v>
      </c>
      <c r="F198" s="51">
        <f t="shared" si="42"/>
        <v>-4281.1488968097165</v>
      </c>
      <c r="G198" s="80">
        <f t="shared" si="43"/>
        <v>-0.64282146035560406</v>
      </c>
      <c r="H198" s="51"/>
      <c r="I198" s="76"/>
      <c r="J198" s="76"/>
      <c r="K198" s="76"/>
    </row>
    <row r="199" spans="1:11" s="29" customFormat="1" x14ac:dyDescent="0.25">
      <c r="A199" s="8" t="s">
        <v>247</v>
      </c>
      <c r="B199" s="14" t="s">
        <v>248</v>
      </c>
      <c r="C199" s="10" t="s">
        <v>5</v>
      </c>
      <c r="D199" s="51">
        <v>529.05566025029293</v>
      </c>
      <c r="E199" s="51">
        <v>33.341176760000003</v>
      </c>
      <c r="F199" s="51">
        <f t="shared" si="42"/>
        <v>-495.71448349029293</v>
      </c>
      <c r="G199" s="80">
        <f t="shared" si="43"/>
        <v>-0.93697983167928589</v>
      </c>
      <c r="H199" s="51"/>
      <c r="I199" s="76"/>
      <c r="J199" s="76"/>
      <c r="K199" s="76"/>
    </row>
    <row r="200" spans="1:11" s="29" customFormat="1" x14ac:dyDescent="0.25">
      <c r="A200" s="8" t="s">
        <v>249</v>
      </c>
      <c r="B200" s="14" t="s">
        <v>250</v>
      </c>
      <c r="C200" s="10" t="s">
        <v>5</v>
      </c>
      <c r="D200" s="51">
        <v>0</v>
      </c>
      <c r="E200" s="51">
        <v>0</v>
      </c>
      <c r="F200" s="51">
        <f t="shared" si="42"/>
        <v>0</v>
      </c>
      <c r="G200" s="80">
        <f t="shared" si="43"/>
        <v>0</v>
      </c>
      <c r="H200" s="51"/>
      <c r="I200" s="76"/>
      <c r="J200" s="76"/>
      <c r="K200" s="76"/>
    </row>
    <row r="201" spans="1:11" s="29" customFormat="1" ht="31.5" x14ac:dyDescent="0.25">
      <c r="A201" s="8" t="s">
        <v>251</v>
      </c>
      <c r="B201" s="13" t="s">
        <v>252</v>
      </c>
      <c r="C201" s="10" t="s">
        <v>5</v>
      </c>
      <c r="D201" s="51">
        <v>504.4212900972376</v>
      </c>
      <c r="E201" s="51">
        <v>187.49140883999999</v>
      </c>
      <c r="F201" s="51">
        <f t="shared" si="42"/>
        <v>-316.92988125723764</v>
      </c>
      <c r="G201" s="80">
        <f t="shared" si="43"/>
        <v>-0.62830393458639078</v>
      </c>
      <c r="H201" s="51"/>
      <c r="I201" s="76"/>
      <c r="J201" s="76"/>
      <c r="K201" s="76"/>
    </row>
    <row r="202" spans="1:11" s="29" customFormat="1" ht="31.5" x14ac:dyDescent="0.25">
      <c r="A202" s="8" t="s">
        <v>253</v>
      </c>
      <c r="B202" s="13" t="s">
        <v>254</v>
      </c>
      <c r="C202" s="10" t="s">
        <v>5</v>
      </c>
      <c r="D202" s="51">
        <v>118.69988414639772</v>
      </c>
      <c r="E202" s="51">
        <v>33.755427699999998</v>
      </c>
      <c r="F202" s="51">
        <f t="shared" si="42"/>
        <v>-84.944456446397723</v>
      </c>
      <c r="G202" s="80">
        <f t="shared" si="43"/>
        <v>-0.71562375192912608</v>
      </c>
      <c r="H202" s="51"/>
      <c r="I202" s="76"/>
      <c r="J202" s="76"/>
      <c r="K202" s="76"/>
    </row>
    <row r="203" spans="1:11" s="29" customFormat="1" x14ac:dyDescent="0.25">
      <c r="A203" s="8" t="s">
        <v>255</v>
      </c>
      <c r="B203" s="13" t="s">
        <v>256</v>
      </c>
      <c r="C203" s="10" t="s">
        <v>5</v>
      </c>
      <c r="D203" s="51">
        <v>0</v>
      </c>
      <c r="E203" s="51">
        <v>0</v>
      </c>
      <c r="F203" s="51">
        <f>E203-D203</f>
        <v>0</v>
      </c>
      <c r="G203" s="80">
        <f t="shared" si="43"/>
        <v>0</v>
      </c>
      <c r="H203" s="51"/>
      <c r="I203" s="76"/>
      <c r="J203" s="76"/>
      <c r="K203" s="76"/>
    </row>
    <row r="204" spans="1:11" s="29" customFormat="1" x14ac:dyDescent="0.25">
      <c r="A204" s="8" t="s">
        <v>257</v>
      </c>
      <c r="B204" s="13" t="s">
        <v>258</v>
      </c>
      <c r="C204" s="10" t="s">
        <v>5</v>
      </c>
      <c r="D204" s="51">
        <f>D67/1.304</f>
        <v>1616.7496146505114</v>
      </c>
      <c r="E204" s="51">
        <v>395.79613078000006</v>
      </c>
      <c r="F204" s="51">
        <f t="shared" si="42"/>
        <v>-1220.9534838705113</v>
      </c>
      <c r="G204" s="80">
        <f t="shared" si="43"/>
        <v>-0.75519021177218071</v>
      </c>
      <c r="H204" s="51"/>
      <c r="I204" s="76"/>
      <c r="J204" s="76"/>
      <c r="K204" s="76"/>
    </row>
    <row r="205" spans="1:11" s="29" customFormat="1" x14ac:dyDescent="0.25">
      <c r="A205" s="8" t="s">
        <v>259</v>
      </c>
      <c r="B205" s="13" t="s">
        <v>260</v>
      </c>
      <c r="C205" s="10" t="s">
        <v>5</v>
      </c>
      <c r="D205" s="51">
        <f>D204*0.304</f>
        <v>491.49188285375544</v>
      </c>
      <c r="E205" s="51">
        <v>123.68144894999999</v>
      </c>
      <c r="F205" s="51">
        <f t="shared" si="42"/>
        <v>-367.81043390375544</v>
      </c>
      <c r="G205" s="80">
        <f t="shared" si="43"/>
        <v>-0.74835505271853753</v>
      </c>
      <c r="H205" s="51"/>
      <c r="I205" s="76"/>
      <c r="J205" s="76"/>
      <c r="K205" s="76"/>
    </row>
    <row r="206" spans="1:11" s="29" customFormat="1" x14ac:dyDescent="0.25">
      <c r="A206" s="8" t="s">
        <v>261</v>
      </c>
      <c r="B206" s="13" t="s">
        <v>262</v>
      </c>
      <c r="C206" s="10" t="s">
        <v>5</v>
      </c>
      <c r="D206" s="51">
        <v>285.29131074497275</v>
      </c>
      <c r="E206" s="51">
        <v>-131.43222535999999</v>
      </c>
      <c r="F206" s="51">
        <f t="shared" si="42"/>
        <v>-416.72353610497271</v>
      </c>
      <c r="G206" s="80">
        <f t="shared" si="43"/>
        <v>-1.4606948070615782</v>
      </c>
      <c r="H206" s="51"/>
      <c r="I206" s="76"/>
      <c r="J206" s="76"/>
      <c r="K206" s="76"/>
    </row>
    <row r="207" spans="1:11" s="29" customFormat="1" x14ac:dyDescent="0.25">
      <c r="A207" s="8" t="s">
        <v>263</v>
      </c>
      <c r="B207" s="14" t="s">
        <v>264</v>
      </c>
      <c r="C207" s="10" t="s">
        <v>5</v>
      </c>
      <c r="D207" s="51">
        <v>0</v>
      </c>
      <c r="E207" s="51">
        <v>0</v>
      </c>
      <c r="F207" s="51">
        <f t="shared" si="42"/>
        <v>0</v>
      </c>
      <c r="G207" s="80">
        <f t="shared" si="43"/>
        <v>0</v>
      </c>
      <c r="H207" s="51"/>
      <c r="I207" s="76"/>
      <c r="J207" s="76"/>
      <c r="K207" s="76"/>
    </row>
    <row r="208" spans="1:11" s="29" customFormat="1" x14ac:dyDescent="0.25">
      <c r="A208" s="8" t="s">
        <v>265</v>
      </c>
      <c r="B208" s="13" t="s">
        <v>266</v>
      </c>
      <c r="C208" s="10" t="s">
        <v>5</v>
      </c>
      <c r="D208" s="51">
        <v>308.80014670979193</v>
      </c>
      <c r="E208" s="51">
        <v>83.567737939999986</v>
      </c>
      <c r="F208" s="51">
        <f t="shared" si="42"/>
        <v>-225.23240876979196</v>
      </c>
      <c r="G208" s="80">
        <f t="shared" si="43"/>
        <v>-0.72937921555284657</v>
      </c>
      <c r="H208" s="51"/>
      <c r="I208" s="76"/>
      <c r="J208" s="76"/>
      <c r="K208" s="76"/>
    </row>
    <row r="209" spans="1:11" s="29" customFormat="1" x14ac:dyDescent="0.25">
      <c r="A209" s="8" t="s">
        <v>267</v>
      </c>
      <c r="B209" s="13" t="s">
        <v>268</v>
      </c>
      <c r="C209" s="10" t="s">
        <v>5</v>
      </c>
      <c r="D209" s="51">
        <v>48.288945500328964</v>
      </c>
      <c r="E209" s="51">
        <v>3.1635821599999909</v>
      </c>
      <c r="F209" s="51">
        <f t="shared" si="42"/>
        <v>-45.125363340328974</v>
      </c>
      <c r="G209" s="80">
        <f t="shared" si="43"/>
        <v>-0.93448641035289459</v>
      </c>
      <c r="H209" s="51"/>
      <c r="I209" s="76"/>
      <c r="J209" s="76"/>
      <c r="K209" s="76"/>
    </row>
    <row r="210" spans="1:11" s="29" customFormat="1" x14ac:dyDescent="0.25">
      <c r="A210" s="8" t="s">
        <v>269</v>
      </c>
      <c r="B210" s="13" t="s">
        <v>270</v>
      </c>
      <c r="C210" s="10" t="s">
        <v>5</v>
      </c>
      <c r="D210" s="51">
        <v>28.10145279013253</v>
      </c>
      <c r="E210" s="51">
        <v>4.2474042299999999</v>
      </c>
      <c r="F210" s="51">
        <f t="shared" si="42"/>
        <v>-23.854048560132529</v>
      </c>
      <c r="G210" s="80">
        <f t="shared" si="43"/>
        <v>-0.84885463887861967</v>
      </c>
      <c r="H210" s="51"/>
      <c r="I210" s="76"/>
      <c r="J210" s="76"/>
      <c r="K210" s="76"/>
    </row>
    <row r="211" spans="1:11" s="29" customFormat="1" ht="31.5" x14ac:dyDescent="0.25">
      <c r="A211" s="8" t="s">
        <v>271</v>
      </c>
      <c r="B211" s="13" t="s">
        <v>272</v>
      </c>
      <c r="C211" s="10" t="s">
        <v>5</v>
      </c>
      <c r="D211" s="51">
        <v>339.63766407779309</v>
      </c>
      <c r="E211" s="51">
        <v>0</v>
      </c>
      <c r="F211" s="51">
        <f t="shared" si="42"/>
        <v>-339.63766407779309</v>
      </c>
      <c r="G211" s="80">
        <f t="shared" si="43"/>
        <v>-1</v>
      </c>
      <c r="H211" s="51"/>
      <c r="I211" s="76"/>
      <c r="J211" s="76"/>
      <c r="K211" s="76"/>
    </row>
    <row r="212" spans="1:11" s="29" customFormat="1" x14ac:dyDescent="0.25">
      <c r="A212" s="8" t="s">
        <v>273</v>
      </c>
      <c r="B212" s="13" t="s">
        <v>274</v>
      </c>
      <c r="C212" s="10" t="s">
        <v>5</v>
      </c>
      <c r="D212" s="51">
        <f>D195-D196-D197-D201-D202-D203-D204-D205-D206-D208-D209-D210-D211</f>
        <v>632.57914055460719</v>
      </c>
      <c r="E212" s="51">
        <f>E195-E196-E197-E201-E202-E203-E204-E205-E206-E208-E209-E210-E211</f>
        <v>99.476959799999577</v>
      </c>
      <c r="F212" s="51">
        <f t="shared" si="42"/>
        <v>-533.10218075460762</v>
      </c>
      <c r="G212" s="80">
        <f t="shared" si="43"/>
        <v>-0.84274385065434787</v>
      </c>
      <c r="H212" s="51"/>
      <c r="I212" s="76"/>
      <c r="J212" s="76"/>
      <c r="K212" s="76"/>
    </row>
    <row r="213" spans="1:11" s="29" customFormat="1" ht="26.25" customHeight="1" x14ac:dyDescent="0.25">
      <c r="A213" s="8" t="s">
        <v>275</v>
      </c>
      <c r="B213" s="26" t="s">
        <v>276</v>
      </c>
      <c r="C213" s="10" t="s">
        <v>5</v>
      </c>
      <c r="D213" s="51">
        <v>0</v>
      </c>
      <c r="E213" s="51">
        <v>0</v>
      </c>
      <c r="F213" s="51">
        <f t="shared" si="42"/>
        <v>0</v>
      </c>
      <c r="G213" s="80">
        <f t="shared" si="43"/>
        <v>0</v>
      </c>
      <c r="H213" s="51"/>
      <c r="I213" s="76"/>
      <c r="J213" s="76"/>
      <c r="K213" s="76"/>
    </row>
    <row r="214" spans="1:11" s="29" customFormat="1" x14ac:dyDescent="0.25">
      <c r="A214" s="8" t="s">
        <v>277</v>
      </c>
      <c r="B214" s="13" t="s">
        <v>278</v>
      </c>
      <c r="C214" s="10" t="s">
        <v>5</v>
      </c>
      <c r="D214" s="51">
        <v>0</v>
      </c>
      <c r="E214" s="51">
        <v>0</v>
      </c>
      <c r="F214" s="51">
        <f t="shared" si="42"/>
        <v>0</v>
      </c>
      <c r="G214" s="80">
        <f t="shared" si="43"/>
        <v>0</v>
      </c>
      <c r="H214" s="51"/>
      <c r="I214" s="76"/>
      <c r="J214" s="76"/>
      <c r="K214" s="76"/>
    </row>
    <row r="215" spans="1:11" s="29" customFormat="1" x14ac:dyDescent="0.25">
      <c r="A215" s="8" t="s">
        <v>279</v>
      </c>
      <c r="B215" s="13" t="s">
        <v>280</v>
      </c>
      <c r="C215" s="10" t="s">
        <v>5</v>
      </c>
      <c r="D215" s="51">
        <v>0</v>
      </c>
      <c r="E215" s="51">
        <v>0</v>
      </c>
      <c r="F215" s="51">
        <f t="shared" si="42"/>
        <v>0</v>
      </c>
      <c r="G215" s="80">
        <f t="shared" si="43"/>
        <v>0</v>
      </c>
      <c r="H215" s="51"/>
      <c r="I215" s="76"/>
      <c r="J215" s="76"/>
      <c r="K215" s="76"/>
    </row>
    <row r="216" spans="1:11" s="29" customFormat="1" ht="34.5" customHeight="1" x14ac:dyDescent="0.25">
      <c r="A216" s="8" t="s">
        <v>281</v>
      </c>
      <c r="B216" s="14" t="s">
        <v>282</v>
      </c>
      <c r="C216" s="10" t="s">
        <v>5</v>
      </c>
      <c r="D216" s="51">
        <v>0</v>
      </c>
      <c r="E216" s="51">
        <v>0</v>
      </c>
      <c r="F216" s="51">
        <f t="shared" si="42"/>
        <v>0</v>
      </c>
      <c r="G216" s="80">
        <f t="shared" si="43"/>
        <v>0</v>
      </c>
      <c r="H216" s="51"/>
      <c r="I216" s="76"/>
      <c r="J216" s="76"/>
      <c r="K216" s="76"/>
    </row>
    <row r="217" spans="1:11" s="29" customFormat="1" x14ac:dyDescent="0.25">
      <c r="A217" s="8" t="s">
        <v>283</v>
      </c>
      <c r="B217" s="16" t="s">
        <v>284</v>
      </c>
      <c r="C217" s="10" t="s">
        <v>5</v>
      </c>
      <c r="D217" s="51">
        <v>0</v>
      </c>
      <c r="E217" s="51">
        <v>0</v>
      </c>
      <c r="F217" s="51">
        <f t="shared" si="42"/>
        <v>0</v>
      </c>
      <c r="G217" s="80">
        <f t="shared" si="43"/>
        <v>0</v>
      </c>
      <c r="H217" s="51"/>
      <c r="I217" s="76"/>
      <c r="J217" s="76"/>
      <c r="K217" s="76"/>
    </row>
    <row r="218" spans="1:11" s="29" customFormat="1" ht="15.75" customHeight="1" outlineLevel="1" x14ac:dyDescent="0.25">
      <c r="A218" s="8" t="s">
        <v>285</v>
      </c>
      <c r="B218" s="16" t="s">
        <v>286</v>
      </c>
      <c r="C218" s="10" t="s">
        <v>5</v>
      </c>
      <c r="D218" s="51" t="s">
        <v>206</v>
      </c>
      <c r="E218" s="51" t="s">
        <v>206</v>
      </c>
      <c r="F218" s="51" t="e">
        <f t="shared" si="42"/>
        <v>#VALUE!</v>
      </c>
      <c r="G218" s="80">
        <f t="shared" si="43"/>
        <v>0</v>
      </c>
      <c r="H218" s="51"/>
      <c r="I218" s="76"/>
      <c r="J218" s="76"/>
      <c r="K218" s="76"/>
    </row>
    <row r="219" spans="1:11" s="29" customFormat="1" x14ac:dyDescent="0.25">
      <c r="A219" s="8" t="s">
        <v>287</v>
      </c>
      <c r="B219" s="13" t="s">
        <v>288</v>
      </c>
      <c r="C219" s="10" t="s">
        <v>5</v>
      </c>
      <c r="D219" s="51">
        <v>0</v>
      </c>
      <c r="E219" s="51">
        <v>0</v>
      </c>
      <c r="F219" s="51">
        <f t="shared" si="42"/>
        <v>0</v>
      </c>
      <c r="G219" s="80">
        <f t="shared" si="43"/>
        <v>0</v>
      </c>
      <c r="H219" s="51"/>
      <c r="I219" s="76"/>
      <c r="J219" s="76"/>
      <c r="K219" s="76"/>
    </row>
    <row r="220" spans="1:11" s="29" customFormat="1" x14ac:dyDescent="0.25">
      <c r="A220" s="8" t="s">
        <v>289</v>
      </c>
      <c r="B220" s="26" t="s">
        <v>290</v>
      </c>
      <c r="C220" s="10" t="s">
        <v>5</v>
      </c>
      <c r="D220" s="51">
        <v>4220.4098526814951</v>
      </c>
      <c r="E220" s="51">
        <f>E384</f>
        <v>634.57533892599997</v>
      </c>
      <c r="F220" s="51">
        <f t="shared" si="42"/>
        <v>-3585.8345137554952</v>
      </c>
      <c r="G220" s="80">
        <f t="shared" si="43"/>
        <v>-0.84964129999772087</v>
      </c>
      <c r="H220" s="51"/>
      <c r="I220" s="76"/>
      <c r="J220" s="76"/>
      <c r="K220" s="76"/>
    </row>
    <row r="221" spans="1:11" s="29" customFormat="1" x14ac:dyDescent="0.25">
      <c r="A221" s="8" t="s">
        <v>291</v>
      </c>
      <c r="B221" s="13" t="s">
        <v>292</v>
      </c>
      <c r="C221" s="10" t="s">
        <v>5</v>
      </c>
      <c r="D221" s="51">
        <v>4220.409852681496</v>
      </c>
      <c r="E221" s="51">
        <v>634.57533892599997</v>
      </c>
      <c r="F221" s="51">
        <f t="shared" si="42"/>
        <v>-3585.8345137554961</v>
      </c>
      <c r="G221" s="80">
        <f t="shared" si="43"/>
        <v>-0.84964129999772098</v>
      </c>
      <c r="H221" s="51"/>
      <c r="I221" s="76"/>
      <c r="J221" s="76"/>
      <c r="K221" s="76"/>
    </row>
    <row r="222" spans="1:11" s="29" customFormat="1" x14ac:dyDescent="0.25">
      <c r="A222" s="8" t="s">
        <v>293</v>
      </c>
      <c r="B222" s="14" t="s">
        <v>294</v>
      </c>
      <c r="C222" s="10" t="s">
        <v>5</v>
      </c>
      <c r="D222" s="51">
        <v>2867.0555843362577</v>
      </c>
      <c r="E222" s="51">
        <v>465.77139775940003</v>
      </c>
      <c r="F222" s="51">
        <f t="shared" si="42"/>
        <v>-2401.2841865768578</v>
      </c>
      <c r="G222" s="80">
        <f t="shared" si="43"/>
        <v>-0.83754364571650641</v>
      </c>
      <c r="H222" s="51"/>
      <c r="I222" s="76"/>
      <c r="J222" s="76"/>
      <c r="K222" s="76"/>
    </row>
    <row r="223" spans="1:11" s="29" customFormat="1" x14ac:dyDescent="0.25">
      <c r="A223" s="8" t="s">
        <v>295</v>
      </c>
      <c r="B223" s="14" t="s">
        <v>296</v>
      </c>
      <c r="C223" s="10" t="s">
        <v>5</v>
      </c>
      <c r="D223" s="51">
        <v>1303.8559637446583</v>
      </c>
      <c r="E223" s="51">
        <v>168.80394116659997</v>
      </c>
      <c r="F223" s="51">
        <f t="shared" si="42"/>
        <v>-1135.0520225780583</v>
      </c>
      <c r="G223" s="80">
        <f t="shared" si="43"/>
        <v>-0.87053482450485009</v>
      </c>
      <c r="H223" s="51"/>
      <c r="I223" s="76"/>
      <c r="J223" s="76"/>
      <c r="K223" s="76"/>
    </row>
    <row r="224" spans="1:11" s="29" customFormat="1" ht="31.5" x14ac:dyDescent="0.25">
      <c r="A224" s="8" t="s">
        <v>297</v>
      </c>
      <c r="B224" s="14" t="s">
        <v>298</v>
      </c>
      <c r="C224" s="10" t="s">
        <v>5</v>
      </c>
      <c r="D224" s="51">
        <v>0</v>
      </c>
      <c r="E224" s="51">
        <v>0</v>
      </c>
      <c r="F224" s="51">
        <f t="shared" si="42"/>
        <v>0</v>
      </c>
      <c r="G224" s="80">
        <f t="shared" si="43"/>
        <v>0</v>
      </c>
      <c r="H224" s="51"/>
      <c r="I224" s="76"/>
      <c r="J224" s="76"/>
      <c r="K224" s="76"/>
    </row>
    <row r="225" spans="1:11" s="29" customFormat="1" x14ac:dyDescent="0.25">
      <c r="A225" s="8" t="s">
        <v>299</v>
      </c>
      <c r="B225" s="14" t="s">
        <v>300</v>
      </c>
      <c r="C225" s="10" t="s">
        <v>5</v>
      </c>
      <c r="D225" s="51">
        <v>0</v>
      </c>
      <c r="E225" s="51">
        <v>0</v>
      </c>
      <c r="F225" s="51">
        <f t="shared" si="42"/>
        <v>0</v>
      </c>
      <c r="G225" s="80">
        <f t="shared" si="43"/>
        <v>0</v>
      </c>
      <c r="H225" s="51"/>
      <c r="I225" s="76"/>
      <c r="J225" s="76"/>
      <c r="K225" s="76"/>
    </row>
    <row r="226" spans="1:11" s="29" customFormat="1" x14ac:dyDescent="0.25">
      <c r="A226" s="8" t="s">
        <v>301</v>
      </c>
      <c r="B226" s="14" t="s">
        <v>302</v>
      </c>
      <c r="C226" s="10" t="s">
        <v>5</v>
      </c>
      <c r="D226" s="51">
        <v>0</v>
      </c>
      <c r="E226" s="51">
        <v>0</v>
      </c>
      <c r="F226" s="51">
        <f t="shared" si="42"/>
        <v>0</v>
      </c>
      <c r="G226" s="80">
        <f t="shared" si="43"/>
        <v>0</v>
      </c>
      <c r="H226" s="51"/>
      <c r="I226" s="76"/>
      <c r="J226" s="76"/>
      <c r="K226" s="76"/>
    </row>
    <row r="227" spans="1:11" s="29" customFormat="1" x14ac:dyDescent="0.25">
      <c r="A227" s="8" t="s">
        <v>303</v>
      </c>
      <c r="B227" s="14" t="s">
        <v>304</v>
      </c>
      <c r="C227" s="10" t="s">
        <v>5</v>
      </c>
      <c r="D227" s="51">
        <v>49.498304600579928</v>
      </c>
      <c r="E227" s="51">
        <v>0</v>
      </c>
      <c r="F227" s="51">
        <f t="shared" si="42"/>
        <v>-49.498304600579928</v>
      </c>
      <c r="G227" s="80">
        <f t="shared" si="43"/>
        <v>-1</v>
      </c>
      <c r="H227" s="51"/>
      <c r="I227" s="76"/>
      <c r="J227" s="76"/>
      <c r="K227" s="76"/>
    </row>
    <row r="228" spans="1:11" s="29" customFormat="1" x14ac:dyDescent="0.25">
      <c r="A228" s="8" t="s">
        <v>305</v>
      </c>
      <c r="B228" s="13" t="s">
        <v>306</v>
      </c>
      <c r="C228" s="10" t="s">
        <v>5</v>
      </c>
      <c r="D228" s="51">
        <v>0</v>
      </c>
      <c r="E228" s="51">
        <v>0</v>
      </c>
      <c r="F228" s="51">
        <f t="shared" si="42"/>
        <v>0</v>
      </c>
      <c r="G228" s="80">
        <f t="shared" si="43"/>
        <v>0</v>
      </c>
      <c r="H228" s="51"/>
      <c r="I228" s="76"/>
      <c r="J228" s="76"/>
      <c r="K228" s="76"/>
    </row>
    <row r="229" spans="1:11" s="29" customFormat="1" x14ac:dyDescent="0.25">
      <c r="A229" s="8" t="s">
        <v>307</v>
      </c>
      <c r="B229" s="13" t="s">
        <v>308</v>
      </c>
      <c r="C229" s="10" t="s">
        <v>5</v>
      </c>
      <c r="D229" s="51">
        <v>0</v>
      </c>
      <c r="E229" s="51">
        <v>0</v>
      </c>
      <c r="F229" s="51">
        <f t="shared" si="42"/>
        <v>0</v>
      </c>
      <c r="G229" s="80">
        <f t="shared" si="43"/>
        <v>0</v>
      </c>
      <c r="H229" s="51"/>
      <c r="I229" s="76"/>
      <c r="J229" s="76"/>
      <c r="K229" s="76"/>
    </row>
    <row r="230" spans="1:11" s="29" customFormat="1" x14ac:dyDescent="0.25">
      <c r="A230" s="8" t="s">
        <v>309</v>
      </c>
      <c r="B230" s="13" t="s">
        <v>94</v>
      </c>
      <c r="C230" s="10" t="s">
        <v>5</v>
      </c>
      <c r="D230" s="51">
        <v>0</v>
      </c>
      <c r="E230" s="51">
        <v>0</v>
      </c>
      <c r="F230" s="51">
        <f t="shared" si="42"/>
        <v>0</v>
      </c>
      <c r="G230" s="80">
        <f t="shared" si="43"/>
        <v>0</v>
      </c>
      <c r="H230" s="51"/>
      <c r="I230" s="76"/>
      <c r="J230" s="76"/>
      <c r="K230" s="76"/>
    </row>
    <row r="231" spans="1:11" s="29" customFormat="1" ht="31.5" x14ac:dyDescent="0.25">
      <c r="A231" s="8" t="s">
        <v>310</v>
      </c>
      <c r="B231" s="13" t="s">
        <v>311</v>
      </c>
      <c r="C231" s="10" t="s">
        <v>5</v>
      </c>
      <c r="D231" s="51">
        <v>0</v>
      </c>
      <c r="E231" s="51">
        <v>0</v>
      </c>
      <c r="F231" s="51">
        <f t="shared" si="42"/>
        <v>0</v>
      </c>
      <c r="G231" s="80">
        <f t="shared" si="43"/>
        <v>0</v>
      </c>
      <c r="H231" s="51"/>
      <c r="I231" s="76"/>
      <c r="J231" s="76"/>
      <c r="K231" s="76"/>
    </row>
    <row r="232" spans="1:11" s="29" customFormat="1" x14ac:dyDescent="0.25">
      <c r="A232" s="8" t="s">
        <v>312</v>
      </c>
      <c r="B232" s="26" t="s">
        <v>313</v>
      </c>
      <c r="C232" s="10" t="s">
        <v>5</v>
      </c>
      <c r="D232" s="51">
        <v>2372.0293677681066</v>
      </c>
      <c r="E232" s="51">
        <v>2248.3416415699999</v>
      </c>
      <c r="F232" s="51">
        <f t="shared" si="42"/>
        <v>-123.6877261981067</v>
      </c>
      <c r="G232" s="80">
        <f t="shared" si="43"/>
        <v>-5.2144264265364955E-2</v>
      </c>
      <c r="H232" s="51"/>
      <c r="I232" s="76"/>
      <c r="J232" s="76"/>
      <c r="K232" s="76"/>
    </row>
    <row r="233" spans="1:11" s="29" customFormat="1" x14ac:dyDescent="0.25">
      <c r="A233" s="8" t="s">
        <v>314</v>
      </c>
      <c r="B233" s="13" t="s">
        <v>315</v>
      </c>
      <c r="C233" s="10" t="s">
        <v>5</v>
      </c>
      <c r="D233" s="51">
        <v>58.871699999999997</v>
      </c>
      <c r="E233" s="51">
        <v>101.58039914</v>
      </c>
      <c r="F233" s="51">
        <f t="shared" si="42"/>
        <v>42.70869914</v>
      </c>
      <c r="G233" s="80">
        <f t="shared" si="43"/>
        <v>0.72545381125396413</v>
      </c>
      <c r="H233" s="51"/>
      <c r="I233" s="76"/>
      <c r="J233" s="76"/>
      <c r="K233" s="76"/>
    </row>
    <row r="234" spans="1:11" s="29" customFormat="1" x14ac:dyDescent="0.25">
      <c r="A234" s="8" t="s">
        <v>316</v>
      </c>
      <c r="B234" s="13" t="s">
        <v>317</v>
      </c>
      <c r="C234" s="10" t="s">
        <v>5</v>
      </c>
      <c r="D234" s="51">
        <f>D235+D236+D237</f>
        <v>0</v>
      </c>
      <c r="E234" s="51">
        <f>E235+E236+E237</f>
        <v>0</v>
      </c>
      <c r="F234" s="51">
        <f t="shared" si="42"/>
        <v>0</v>
      </c>
      <c r="G234" s="80">
        <f t="shared" si="43"/>
        <v>0</v>
      </c>
      <c r="H234" s="51"/>
      <c r="I234" s="76"/>
      <c r="J234" s="76"/>
      <c r="K234" s="76"/>
    </row>
    <row r="235" spans="1:11" s="29" customFormat="1" x14ac:dyDescent="0.25">
      <c r="A235" s="8" t="s">
        <v>318</v>
      </c>
      <c r="B235" s="14" t="s">
        <v>319</v>
      </c>
      <c r="C235" s="10" t="s">
        <v>5</v>
      </c>
      <c r="D235" s="51">
        <v>0</v>
      </c>
      <c r="E235" s="51">
        <v>0</v>
      </c>
      <c r="F235" s="51">
        <f t="shared" si="42"/>
        <v>0</v>
      </c>
      <c r="G235" s="80">
        <f t="shared" si="43"/>
        <v>0</v>
      </c>
      <c r="H235" s="51"/>
      <c r="I235" s="76"/>
      <c r="J235" s="76"/>
      <c r="K235" s="76"/>
    </row>
    <row r="236" spans="1:11" s="29" customFormat="1" x14ac:dyDescent="0.25">
      <c r="A236" s="8" t="s">
        <v>320</v>
      </c>
      <c r="B236" s="14" t="s">
        <v>321</v>
      </c>
      <c r="C236" s="10" t="s">
        <v>5</v>
      </c>
      <c r="D236" s="51">
        <v>0</v>
      </c>
      <c r="E236" s="51">
        <v>0</v>
      </c>
      <c r="F236" s="51">
        <f t="shared" si="42"/>
        <v>0</v>
      </c>
      <c r="G236" s="80">
        <f t="shared" si="43"/>
        <v>0</v>
      </c>
      <c r="H236" s="51"/>
      <c r="I236" s="76"/>
      <c r="J236" s="76"/>
      <c r="K236" s="76"/>
    </row>
    <row r="237" spans="1:11" s="29" customFormat="1" x14ac:dyDescent="0.25">
      <c r="A237" s="8" t="s">
        <v>322</v>
      </c>
      <c r="B237" s="14" t="s">
        <v>323</v>
      </c>
      <c r="C237" s="10" t="s">
        <v>5</v>
      </c>
      <c r="D237" s="51">
        <v>0</v>
      </c>
      <c r="E237" s="51">
        <v>0</v>
      </c>
      <c r="F237" s="51">
        <f t="shared" si="42"/>
        <v>0</v>
      </c>
      <c r="G237" s="80">
        <f t="shared" si="43"/>
        <v>0</v>
      </c>
      <c r="H237" s="51"/>
      <c r="I237" s="76"/>
      <c r="J237" s="76"/>
      <c r="K237" s="76"/>
    </row>
    <row r="238" spans="1:11" s="29" customFormat="1" x14ac:dyDescent="0.25">
      <c r="A238" s="8" t="s">
        <v>324</v>
      </c>
      <c r="B238" s="13" t="s">
        <v>684</v>
      </c>
      <c r="C238" s="10" t="s">
        <v>5</v>
      </c>
      <c r="D238" s="51">
        <v>2313.1576677681064</v>
      </c>
      <c r="E238" s="51">
        <v>475.54593700999999</v>
      </c>
      <c r="F238" s="51">
        <f t="shared" si="42"/>
        <v>-1837.6117307581064</v>
      </c>
      <c r="G238" s="80">
        <f t="shared" si="43"/>
        <v>-0.79441698089311852</v>
      </c>
      <c r="H238" s="51"/>
      <c r="I238" s="76"/>
      <c r="J238" s="76"/>
      <c r="K238" s="76"/>
    </row>
    <row r="239" spans="1:11" s="29" customFormat="1" ht="16.5" customHeight="1" x14ac:dyDescent="0.25">
      <c r="A239" s="8" t="s">
        <v>325</v>
      </c>
      <c r="B239" s="13" t="s">
        <v>326</v>
      </c>
      <c r="C239" s="10" t="s">
        <v>5</v>
      </c>
      <c r="D239" s="51">
        <f>D240+D241</f>
        <v>0</v>
      </c>
      <c r="E239" s="51">
        <f>E240+E241</f>
        <v>167.23604286</v>
      </c>
      <c r="F239" s="51">
        <f t="shared" si="42"/>
        <v>167.23604286</v>
      </c>
      <c r="G239" s="80">
        <f t="shared" si="43"/>
        <v>0</v>
      </c>
      <c r="H239" s="51"/>
      <c r="I239" s="76"/>
      <c r="J239" s="76"/>
      <c r="K239" s="76"/>
    </row>
    <row r="240" spans="1:11" s="29" customFormat="1" x14ac:dyDescent="0.25">
      <c r="A240" s="8" t="s">
        <v>327</v>
      </c>
      <c r="B240" s="14" t="s">
        <v>328</v>
      </c>
      <c r="C240" s="10" t="s">
        <v>5</v>
      </c>
      <c r="D240" s="51">
        <v>0</v>
      </c>
      <c r="E240" s="51">
        <v>0</v>
      </c>
      <c r="F240" s="51">
        <f t="shared" si="42"/>
        <v>0</v>
      </c>
      <c r="G240" s="80">
        <f t="shared" si="43"/>
        <v>0</v>
      </c>
      <c r="H240" s="51"/>
      <c r="I240" s="76"/>
      <c r="J240" s="76"/>
      <c r="K240" s="76"/>
    </row>
    <row r="241" spans="1:11" s="29" customFormat="1" x14ac:dyDescent="0.25">
      <c r="A241" s="8" t="s">
        <v>329</v>
      </c>
      <c r="B241" s="14" t="s">
        <v>685</v>
      </c>
      <c r="C241" s="10" t="s">
        <v>5</v>
      </c>
      <c r="D241" s="51">
        <v>0</v>
      </c>
      <c r="E241" s="51">
        <v>167.23604286</v>
      </c>
      <c r="F241" s="51">
        <f t="shared" ref="F241:F304" si="45">E241-D241</f>
        <v>167.23604286</v>
      </c>
      <c r="G241" s="80">
        <f t="shared" ref="G241:G304" si="46">IFERROR(F241/D241,0)</f>
        <v>0</v>
      </c>
      <c r="H241" s="51"/>
      <c r="I241" s="76"/>
      <c r="J241" s="76"/>
      <c r="K241" s="76"/>
    </row>
    <row r="242" spans="1:11" s="29" customFormat="1" x14ac:dyDescent="0.25">
      <c r="A242" s="8" t="s">
        <v>330</v>
      </c>
      <c r="B242" s="13" t="s">
        <v>331</v>
      </c>
      <c r="C242" s="10" t="s">
        <v>5</v>
      </c>
      <c r="D242" s="51">
        <v>0</v>
      </c>
      <c r="E242" s="51">
        <v>0</v>
      </c>
      <c r="F242" s="51">
        <f t="shared" si="45"/>
        <v>0</v>
      </c>
      <c r="G242" s="80">
        <f t="shared" si="46"/>
        <v>0</v>
      </c>
      <c r="H242" s="51"/>
      <c r="I242" s="76"/>
      <c r="J242" s="76"/>
      <c r="K242" s="76"/>
    </row>
    <row r="243" spans="1:11" s="29" customFormat="1" x14ac:dyDescent="0.25">
      <c r="A243" s="8" t="s">
        <v>332</v>
      </c>
      <c r="B243" s="13" t="s">
        <v>333</v>
      </c>
      <c r="C243" s="10" t="s">
        <v>5</v>
      </c>
      <c r="D243" s="51">
        <v>0</v>
      </c>
      <c r="E243" s="51">
        <v>0</v>
      </c>
      <c r="F243" s="51">
        <f t="shared" si="45"/>
        <v>0</v>
      </c>
      <c r="G243" s="80">
        <f t="shared" si="46"/>
        <v>0</v>
      </c>
      <c r="H243" s="51"/>
      <c r="I243" s="76"/>
      <c r="J243" s="76"/>
      <c r="K243" s="76"/>
    </row>
    <row r="244" spans="1:11" s="29" customFormat="1" x14ac:dyDescent="0.25">
      <c r="A244" s="8" t="s">
        <v>334</v>
      </c>
      <c r="B244" s="13" t="s">
        <v>335</v>
      </c>
      <c r="C244" s="10" t="s">
        <v>5</v>
      </c>
      <c r="D244" s="51">
        <f>D232-D233-D234-D238-D239-D242-D243</f>
        <v>0</v>
      </c>
      <c r="E244" s="51">
        <f>E232-E233-E234-E238-E239-E242-E243</f>
        <v>1503.9792625600001</v>
      </c>
      <c r="F244" s="51">
        <f t="shared" si="45"/>
        <v>1503.9792625600001</v>
      </c>
      <c r="G244" s="80">
        <f t="shared" si="46"/>
        <v>0</v>
      </c>
      <c r="H244" s="51"/>
      <c r="I244" s="76"/>
      <c r="J244" s="76"/>
      <c r="K244" s="76"/>
    </row>
    <row r="245" spans="1:11" s="29" customFormat="1" x14ac:dyDescent="0.25">
      <c r="A245" s="8" t="s">
        <v>336</v>
      </c>
      <c r="B245" s="26" t="s">
        <v>337</v>
      </c>
      <c r="C245" s="10" t="s">
        <v>5</v>
      </c>
      <c r="D245" s="51">
        <v>0</v>
      </c>
      <c r="E245" s="51">
        <v>1503.5227685399998</v>
      </c>
      <c r="F245" s="51">
        <f t="shared" si="45"/>
        <v>1503.5227685399998</v>
      </c>
      <c r="G245" s="80">
        <f t="shared" si="46"/>
        <v>0</v>
      </c>
      <c r="H245" s="51"/>
      <c r="I245" s="76"/>
      <c r="J245" s="76"/>
      <c r="K245" s="76"/>
    </row>
    <row r="246" spans="1:11" s="29" customFormat="1" x14ac:dyDescent="0.25">
      <c r="A246" s="8" t="s">
        <v>338</v>
      </c>
      <c r="B246" s="13" t="s">
        <v>686</v>
      </c>
      <c r="C246" s="10" t="s">
        <v>5</v>
      </c>
      <c r="D246" s="51">
        <v>0</v>
      </c>
      <c r="E246" s="51">
        <f>E247+E248+E249</f>
        <v>0</v>
      </c>
      <c r="F246" s="51">
        <f t="shared" si="45"/>
        <v>0</v>
      </c>
      <c r="G246" s="80">
        <f t="shared" si="46"/>
        <v>0</v>
      </c>
      <c r="H246" s="51"/>
      <c r="I246" s="76"/>
      <c r="J246" s="76"/>
      <c r="K246" s="76"/>
    </row>
    <row r="247" spans="1:11" s="29" customFormat="1" x14ac:dyDescent="0.25">
      <c r="A247" s="8" t="s">
        <v>651</v>
      </c>
      <c r="B247" s="14" t="s">
        <v>319</v>
      </c>
      <c r="C247" s="10" t="s">
        <v>5</v>
      </c>
      <c r="D247" s="51">
        <v>0</v>
      </c>
      <c r="E247" s="51">
        <v>0</v>
      </c>
      <c r="F247" s="51">
        <f t="shared" si="45"/>
        <v>0</v>
      </c>
      <c r="G247" s="80">
        <f t="shared" si="46"/>
        <v>0</v>
      </c>
      <c r="H247" s="51"/>
      <c r="I247" s="76"/>
      <c r="J247" s="76"/>
      <c r="K247" s="76"/>
    </row>
    <row r="248" spans="1:11" s="29" customFormat="1" x14ac:dyDescent="0.25">
      <c r="A248" s="8" t="s">
        <v>652</v>
      </c>
      <c r="B248" s="14" t="s">
        <v>321</v>
      </c>
      <c r="C248" s="10" t="s">
        <v>5</v>
      </c>
      <c r="D248" s="51">
        <f>D246-D249</f>
        <v>0</v>
      </c>
      <c r="E248" s="51">
        <v>0</v>
      </c>
      <c r="F248" s="51">
        <f t="shared" si="45"/>
        <v>0</v>
      </c>
      <c r="G248" s="80">
        <f t="shared" si="46"/>
        <v>0</v>
      </c>
      <c r="H248" s="51"/>
      <c r="I248" s="76"/>
      <c r="J248" s="76"/>
      <c r="K248" s="76"/>
    </row>
    <row r="249" spans="1:11" s="29" customFormat="1" x14ac:dyDescent="0.25">
      <c r="A249" s="8" t="s">
        <v>653</v>
      </c>
      <c r="B249" s="14" t="s">
        <v>323</v>
      </c>
      <c r="C249" s="10" t="s">
        <v>5</v>
      </c>
      <c r="D249" s="51">
        <v>0</v>
      </c>
      <c r="E249" s="51">
        <v>0</v>
      </c>
      <c r="F249" s="51">
        <f t="shared" si="45"/>
        <v>0</v>
      </c>
      <c r="G249" s="80">
        <f t="shared" si="46"/>
        <v>0</v>
      </c>
      <c r="H249" s="51"/>
      <c r="I249" s="76"/>
      <c r="J249" s="76"/>
      <c r="K249" s="76"/>
    </row>
    <row r="250" spans="1:11" s="29" customFormat="1" x14ac:dyDescent="0.25">
      <c r="A250" s="8" t="s">
        <v>339</v>
      </c>
      <c r="B250" s="13" t="s">
        <v>202</v>
      </c>
      <c r="C250" s="10" t="s">
        <v>5</v>
      </c>
      <c r="D250" s="51">
        <v>0</v>
      </c>
      <c r="E250" s="51">
        <v>0</v>
      </c>
      <c r="F250" s="51">
        <f t="shared" si="45"/>
        <v>0</v>
      </c>
      <c r="G250" s="80">
        <f t="shared" si="46"/>
        <v>0</v>
      </c>
      <c r="H250" s="51"/>
      <c r="I250" s="76"/>
      <c r="J250" s="76"/>
      <c r="K250" s="76"/>
    </row>
    <row r="251" spans="1:11" s="29" customFormat="1" x14ac:dyDescent="0.25">
      <c r="A251" s="8" t="s">
        <v>340</v>
      </c>
      <c r="B251" s="13" t="s">
        <v>341</v>
      </c>
      <c r="C251" s="10" t="s">
        <v>5</v>
      </c>
      <c r="D251" s="51">
        <f>D245-D246-D250</f>
        <v>0</v>
      </c>
      <c r="E251" s="51">
        <f>E245-E246-E250</f>
        <v>1503.5227685399998</v>
      </c>
      <c r="F251" s="51">
        <f t="shared" si="45"/>
        <v>1503.5227685399998</v>
      </c>
      <c r="G251" s="80">
        <f t="shared" si="46"/>
        <v>0</v>
      </c>
      <c r="H251" s="51"/>
      <c r="I251" s="76"/>
      <c r="J251" s="76"/>
      <c r="K251" s="76"/>
    </row>
    <row r="252" spans="1:11" s="29" customFormat="1" ht="31.5" x14ac:dyDescent="0.25">
      <c r="A252" s="8" t="s">
        <v>342</v>
      </c>
      <c r="B252" s="26" t="s">
        <v>687</v>
      </c>
      <c r="C252" s="10" t="s">
        <v>5</v>
      </c>
      <c r="D252" s="51">
        <f t="shared" ref="D252" si="47">D177-D195</f>
        <v>1770.9665146213174</v>
      </c>
      <c r="E252" s="51">
        <f t="shared" ref="E252" si="48">E177-E195</f>
        <v>-906.22979375000023</v>
      </c>
      <c r="F252" s="51">
        <f t="shared" si="45"/>
        <v>-2677.1963083713176</v>
      </c>
      <c r="G252" s="80">
        <f t="shared" si="46"/>
        <v>-1.5117148101152988</v>
      </c>
      <c r="H252" s="51"/>
      <c r="I252" s="76"/>
      <c r="J252" s="76"/>
      <c r="K252" s="76"/>
    </row>
    <row r="253" spans="1:11" s="29" customFormat="1" ht="31.5" x14ac:dyDescent="0.25">
      <c r="A253" s="8" t="s">
        <v>343</v>
      </c>
      <c r="B253" s="26" t="s">
        <v>688</v>
      </c>
      <c r="C253" s="10" t="s">
        <v>5</v>
      </c>
      <c r="D253" s="51">
        <f t="shared" ref="D253" si="49">D213-D220</f>
        <v>-4220.4098526814951</v>
      </c>
      <c r="E253" s="51">
        <f t="shared" ref="E253" si="50">E213-E220</f>
        <v>-634.57533892599997</v>
      </c>
      <c r="F253" s="51">
        <f t="shared" si="45"/>
        <v>3585.8345137554952</v>
      </c>
      <c r="G253" s="80">
        <f t="shared" si="46"/>
        <v>-0.84964129999772087</v>
      </c>
      <c r="H253" s="51"/>
      <c r="I253" s="76"/>
      <c r="J253" s="76"/>
      <c r="K253" s="76"/>
    </row>
    <row r="254" spans="1:11" s="29" customFormat="1" x14ac:dyDescent="0.25">
      <c r="A254" s="8" t="s">
        <v>344</v>
      </c>
      <c r="B254" s="13" t="s">
        <v>345</v>
      </c>
      <c r="C254" s="10" t="s">
        <v>5</v>
      </c>
      <c r="D254" s="51">
        <f t="shared" ref="D254" si="51">D253-D255</f>
        <v>-4220.4098526814951</v>
      </c>
      <c r="E254" s="51">
        <f t="shared" ref="E254" si="52">E253-E255</f>
        <v>-634.57533892599997</v>
      </c>
      <c r="F254" s="51">
        <f t="shared" si="45"/>
        <v>3585.8345137554952</v>
      </c>
      <c r="G254" s="80">
        <f t="shared" si="46"/>
        <v>-0.84964129999772087</v>
      </c>
      <c r="H254" s="51"/>
      <c r="I254" s="76"/>
      <c r="J254" s="76"/>
      <c r="K254" s="76"/>
    </row>
    <row r="255" spans="1:11" s="29" customFormat="1" x14ac:dyDescent="0.25">
      <c r="A255" s="8" t="s">
        <v>346</v>
      </c>
      <c r="B255" s="13" t="s">
        <v>347</v>
      </c>
      <c r="C255" s="10" t="s">
        <v>5</v>
      </c>
      <c r="D255" s="51">
        <f t="shared" ref="D255" si="53">D219-D229</f>
        <v>0</v>
      </c>
      <c r="E255" s="51">
        <f t="shared" ref="E255" si="54">E219-E229</f>
        <v>0</v>
      </c>
      <c r="F255" s="51">
        <f t="shared" si="45"/>
        <v>0</v>
      </c>
      <c r="G255" s="80">
        <f t="shared" si="46"/>
        <v>0</v>
      </c>
      <c r="H255" s="51"/>
      <c r="I255" s="76"/>
      <c r="J255" s="76"/>
      <c r="K255" s="76"/>
    </row>
    <row r="256" spans="1:11" s="29" customFormat="1" ht="31.5" x14ac:dyDescent="0.25">
      <c r="A256" s="8" t="s">
        <v>348</v>
      </c>
      <c r="B256" s="26" t="s">
        <v>689</v>
      </c>
      <c r="C256" s="10" t="s">
        <v>5</v>
      </c>
      <c r="D256" s="51">
        <f t="shared" ref="D256" si="55">D232-D245</f>
        <v>2372.0293677681066</v>
      </c>
      <c r="E256" s="51">
        <f t="shared" ref="E256" si="56">E232-E245</f>
        <v>744.81887303000008</v>
      </c>
      <c r="F256" s="51">
        <f t="shared" si="45"/>
        <v>-1627.2104947381065</v>
      </c>
      <c r="G256" s="80">
        <f t="shared" si="46"/>
        <v>-0.68599930373930562</v>
      </c>
      <c r="H256" s="51"/>
      <c r="I256" s="76"/>
      <c r="J256" s="76"/>
      <c r="K256" s="76"/>
    </row>
    <row r="257" spans="1:11" s="29" customFormat="1" x14ac:dyDescent="0.25">
      <c r="A257" s="8" t="s">
        <v>349</v>
      </c>
      <c r="B257" s="13" t="s">
        <v>350</v>
      </c>
      <c r="C257" s="10" t="s">
        <v>5</v>
      </c>
      <c r="D257" s="51">
        <f t="shared" ref="D257" si="57">D242-D246</f>
        <v>0</v>
      </c>
      <c r="E257" s="51">
        <f t="shared" ref="E257" si="58">E242-E246</f>
        <v>0</v>
      </c>
      <c r="F257" s="51">
        <f t="shared" si="45"/>
        <v>0</v>
      </c>
      <c r="G257" s="80">
        <f t="shared" si="46"/>
        <v>0</v>
      </c>
      <c r="H257" s="51"/>
      <c r="I257" s="76"/>
      <c r="J257" s="76"/>
      <c r="K257" s="76"/>
    </row>
    <row r="258" spans="1:11" s="29" customFormat="1" x14ac:dyDescent="0.25">
      <c r="A258" s="8" t="s">
        <v>351</v>
      </c>
      <c r="B258" s="13" t="s">
        <v>352</v>
      </c>
      <c r="C258" s="10" t="s">
        <v>5</v>
      </c>
      <c r="D258" s="51">
        <f t="shared" ref="D258" si="59">D256-D257</f>
        <v>2372.0293677681066</v>
      </c>
      <c r="E258" s="51">
        <f t="shared" ref="E258" si="60">E256-E257</f>
        <v>744.81887303000008</v>
      </c>
      <c r="F258" s="51">
        <f t="shared" si="45"/>
        <v>-1627.2104947381065</v>
      </c>
      <c r="G258" s="80">
        <f t="shared" si="46"/>
        <v>-0.68599930373930562</v>
      </c>
      <c r="H258" s="51"/>
      <c r="I258" s="76"/>
      <c r="J258" s="76"/>
      <c r="K258" s="76"/>
    </row>
    <row r="259" spans="1:11" s="29" customFormat="1" x14ac:dyDescent="0.25">
      <c r="A259" s="8" t="s">
        <v>353</v>
      </c>
      <c r="B259" s="26" t="s">
        <v>354</v>
      </c>
      <c r="C259" s="10" t="s">
        <v>5</v>
      </c>
      <c r="D259" s="51">
        <v>0</v>
      </c>
      <c r="E259" s="51">
        <v>0</v>
      </c>
      <c r="F259" s="51">
        <f t="shared" si="45"/>
        <v>0</v>
      </c>
      <c r="G259" s="80">
        <f t="shared" si="46"/>
        <v>0</v>
      </c>
      <c r="H259" s="51"/>
      <c r="I259" s="76"/>
      <c r="J259" s="76"/>
      <c r="K259" s="76"/>
    </row>
    <row r="260" spans="1:11" s="29" customFormat="1" ht="31.5" x14ac:dyDescent="0.25">
      <c r="A260" s="8" t="s">
        <v>355</v>
      </c>
      <c r="B260" s="26" t="s">
        <v>690</v>
      </c>
      <c r="C260" s="10" t="s">
        <v>5</v>
      </c>
      <c r="D260" s="51">
        <f t="shared" ref="D260" si="61">D252+D253+D256+D259</f>
        <v>-77.413970292071099</v>
      </c>
      <c r="E260" s="51">
        <f t="shared" ref="E260" si="62">E252+E253+E256+E259</f>
        <v>-795.98625964600001</v>
      </c>
      <c r="F260" s="51">
        <f t="shared" si="45"/>
        <v>-718.57228935392891</v>
      </c>
      <c r="G260" s="80">
        <f t="shared" si="46"/>
        <v>9.282204318456543</v>
      </c>
      <c r="H260" s="51"/>
      <c r="I260" s="76"/>
      <c r="J260" s="76"/>
      <c r="K260" s="76"/>
    </row>
    <row r="261" spans="1:11" s="29" customFormat="1" x14ac:dyDescent="0.25">
      <c r="A261" s="8" t="s">
        <v>356</v>
      </c>
      <c r="B261" s="26" t="s">
        <v>357</v>
      </c>
      <c r="C261" s="10" t="s">
        <v>5</v>
      </c>
      <c r="D261" s="51">
        <v>1352.9090735946438</v>
      </c>
      <c r="E261" s="51">
        <v>5333.662848238002</v>
      </c>
      <c r="F261" s="51">
        <f t="shared" si="45"/>
        <v>3980.7537746433582</v>
      </c>
      <c r="G261" s="80">
        <f t="shared" si="46"/>
        <v>2.9423660853028357</v>
      </c>
      <c r="H261" s="51"/>
      <c r="I261" s="76"/>
      <c r="J261" s="76"/>
      <c r="K261" s="76"/>
    </row>
    <row r="262" spans="1:11" s="29" customFormat="1" ht="16.5" thickBot="1" x14ac:dyDescent="0.3">
      <c r="A262" s="18" t="s">
        <v>358</v>
      </c>
      <c r="B262" s="31" t="s">
        <v>359</v>
      </c>
      <c r="C262" s="20" t="s">
        <v>5</v>
      </c>
      <c r="D262" s="54">
        <f t="shared" ref="D262" si="63">D261+D260</f>
        <v>1275.4951033025727</v>
      </c>
      <c r="E262" s="54">
        <f t="shared" ref="E262" si="64">E261+E260</f>
        <v>4537.6765885920022</v>
      </c>
      <c r="F262" s="54">
        <f t="shared" si="45"/>
        <v>3262.1814852894295</v>
      </c>
      <c r="G262" s="81">
        <f t="shared" si="46"/>
        <v>2.5575805636907845</v>
      </c>
      <c r="H262" s="54"/>
      <c r="I262" s="76"/>
      <c r="J262" s="76"/>
      <c r="K262" s="76"/>
    </row>
    <row r="263" spans="1:11" s="29" customFormat="1" x14ac:dyDescent="0.25">
      <c r="A263" s="5" t="s">
        <v>360</v>
      </c>
      <c r="B263" s="6" t="s">
        <v>94</v>
      </c>
      <c r="C263" s="7" t="s">
        <v>206</v>
      </c>
      <c r="D263" s="53"/>
      <c r="E263" s="94"/>
      <c r="F263" s="53"/>
      <c r="G263" s="79"/>
      <c r="H263" s="53"/>
      <c r="I263" s="76"/>
      <c r="J263" s="76"/>
      <c r="K263" s="76"/>
    </row>
    <row r="264" spans="1:11" s="29" customFormat="1" x14ac:dyDescent="0.25">
      <c r="A264" s="8" t="s">
        <v>361</v>
      </c>
      <c r="B264" s="13" t="s">
        <v>362</v>
      </c>
      <c r="C264" s="10" t="s">
        <v>5</v>
      </c>
      <c r="D264" s="51">
        <v>7459.8773518881271</v>
      </c>
      <c r="E264" s="51">
        <v>9460.15533426</v>
      </c>
      <c r="F264" s="51">
        <f t="shared" si="45"/>
        <v>2000.2779823718729</v>
      </c>
      <c r="G264" s="80">
        <f t="shared" si="46"/>
        <v>0.26813818619492369</v>
      </c>
      <c r="H264" s="51"/>
      <c r="I264" s="76"/>
      <c r="J264" s="76"/>
      <c r="K264" s="76"/>
    </row>
    <row r="265" spans="1:11" s="29" customFormat="1" ht="31.5" customHeight="1" outlineLevel="1" x14ac:dyDescent="0.25">
      <c r="A265" s="8" t="s">
        <v>363</v>
      </c>
      <c r="B265" s="14" t="s">
        <v>364</v>
      </c>
      <c r="C265" s="10" t="s">
        <v>5</v>
      </c>
      <c r="D265" s="51" t="s">
        <v>206</v>
      </c>
      <c r="E265" s="51" t="s">
        <v>206</v>
      </c>
      <c r="F265" s="51" t="e">
        <f t="shared" si="45"/>
        <v>#VALUE!</v>
      </c>
      <c r="G265" s="80">
        <f t="shared" si="46"/>
        <v>0</v>
      </c>
      <c r="H265" s="51"/>
      <c r="I265" s="76"/>
      <c r="J265" s="76"/>
      <c r="K265" s="76"/>
    </row>
    <row r="266" spans="1:11" s="29" customFormat="1" ht="15.75" customHeight="1" outlineLevel="1" x14ac:dyDescent="0.25">
      <c r="A266" s="8" t="s">
        <v>365</v>
      </c>
      <c r="B266" s="16" t="s">
        <v>366</v>
      </c>
      <c r="C266" s="10" t="s">
        <v>5</v>
      </c>
      <c r="D266" s="51" t="s">
        <v>206</v>
      </c>
      <c r="E266" s="51" t="s">
        <v>206</v>
      </c>
      <c r="F266" s="51" t="e">
        <f t="shared" si="45"/>
        <v>#VALUE!</v>
      </c>
      <c r="G266" s="80">
        <f t="shared" si="46"/>
        <v>0</v>
      </c>
      <c r="H266" s="51"/>
      <c r="I266" s="76"/>
      <c r="J266" s="76"/>
      <c r="K266" s="76"/>
    </row>
    <row r="267" spans="1:11" s="29" customFormat="1" ht="31.5" customHeight="1" outlineLevel="1" x14ac:dyDescent="0.25">
      <c r="A267" s="8" t="s">
        <v>367</v>
      </c>
      <c r="B267" s="16" t="s">
        <v>9</v>
      </c>
      <c r="C267" s="10" t="s">
        <v>5</v>
      </c>
      <c r="D267" s="51" t="s">
        <v>206</v>
      </c>
      <c r="E267" s="51" t="s">
        <v>206</v>
      </c>
      <c r="F267" s="51" t="e">
        <f t="shared" si="45"/>
        <v>#VALUE!</v>
      </c>
      <c r="G267" s="80">
        <f t="shared" si="46"/>
        <v>0</v>
      </c>
      <c r="H267" s="51"/>
      <c r="I267" s="76"/>
      <c r="J267" s="76"/>
      <c r="K267" s="76"/>
    </row>
    <row r="268" spans="1:11" s="29" customFormat="1" ht="15.75" customHeight="1" outlineLevel="1" x14ac:dyDescent="0.25">
      <c r="A268" s="8" t="s">
        <v>368</v>
      </c>
      <c r="B268" s="17" t="s">
        <v>366</v>
      </c>
      <c r="C268" s="10" t="s">
        <v>5</v>
      </c>
      <c r="D268" s="51" t="s">
        <v>206</v>
      </c>
      <c r="E268" s="51" t="s">
        <v>206</v>
      </c>
      <c r="F268" s="51" t="e">
        <f t="shared" si="45"/>
        <v>#VALUE!</v>
      </c>
      <c r="G268" s="80">
        <f t="shared" si="46"/>
        <v>0</v>
      </c>
      <c r="H268" s="51"/>
      <c r="I268" s="76"/>
      <c r="J268" s="76"/>
      <c r="K268" s="76"/>
    </row>
    <row r="269" spans="1:11" s="29" customFormat="1" ht="31.5" customHeight="1" outlineLevel="1" x14ac:dyDescent="0.25">
      <c r="A269" s="8" t="s">
        <v>369</v>
      </c>
      <c r="B269" s="16" t="s">
        <v>11</v>
      </c>
      <c r="C269" s="10" t="s">
        <v>5</v>
      </c>
      <c r="D269" s="51" t="s">
        <v>206</v>
      </c>
      <c r="E269" s="51" t="s">
        <v>206</v>
      </c>
      <c r="F269" s="51" t="e">
        <f t="shared" si="45"/>
        <v>#VALUE!</v>
      </c>
      <c r="G269" s="80">
        <f t="shared" si="46"/>
        <v>0</v>
      </c>
      <c r="H269" s="51"/>
      <c r="I269" s="76"/>
      <c r="J269" s="76"/>
      <c r="K269" s="76"/>
    </row>
    <row r="270" spans="1:11" s="29" customFormat="1" ht="15.75" customHeight="1" outlineLevel="1" x14ac:dyDescent="0.25">
      <c r="A270" s="8" t="s">
        <v>370</v>
      </c>
      <c r="B270" s="17" t="s">
        <v>366</v>
      </c>
      <c r="C270" s="10" t="s">
        <v>5</v>
      </c>
      <c r="D270" s="51" t="s">
        <v>206</v>
      </c>
      <c r="E270" s="51" t="s">
        <v>206</v>
      </c>
      <c r="F270" s="51" t="e">
        <f t="shared" si="45"/>
        <v>#VALUE!</v>
      </c>
      <c r="G270" s="80">
        <f t="shared" si="46"/>
        <v>0</v>
      </c>
      <c r="H270" s="51"/>
      <c r="I270" s="76"/>
      <c r="J270" s="76"/>
      <c r="K270" s="76"/>
    </row>
    <row r="271" spans="1:11" s="29" customFormat="1" ht="31.5" customHeight="1" outlineLevel="1" x14ac:dyDescent="0.25">
      <c r="A271" s="8" t="s">
        <v>371</v>
      </c>
      <c r="B271" s="16" t="s">
        <v>13</v>
      </c>
      <c r="C271" s="10" t="s">
        <v>5</v>
      </c>
      <c r="D271" s="51" t="s">
        <v>206</v>
      </c>
      <c r="E271" s="51" t="s">
        <v>206</v>
      </c>
      <c r="F271" s="51" t="e">
        <f t="shared" si="45"/>
        <v>#VALUE!</v>
      </c>
      <c r="G271" s="80">
        <f t="shared" si="46"/>
        <v>0</v>
      </c>
      <c r="H271" s="51"/>
      <c r="I271" s="76"/>
      <c r="J271" s="76"/>
      <c r="K271" s="76"/>
    </row>
    <row r="272" spans="1:11" s="29" customFormat="1" ht="18.75" customHeight="1" outlineLevel="1" x14ac:dyDescent="0.25">
      <c r="A272" s="8" t="s">
        <v>372</v>
      </c>
      <c r="B272" s="17" t="s">
        <v>366</v>
      </c>
      <c r="C272" s="10" t="s">
        <v>5</v>
      </c>
      <c r="D272" s="51" t="s">
        <v>206</v>
      </c>
      <c r="E272" s="51" t="s">
        <v>206</v>
      </c>
      <c r="F272" s="51" t="e">
        <f t="shared" si="45"/>
        <v>#VALUE!</v>
      </c>
      <c r="G272" s="80">
        <f t="shared" si="46"/>
        <v>0</v>
      </c>
      <c r="H272" s="51"/>
      <c r="I272" s="76"/>
      <c r="J272" s="76"/>
      <c r="K272" s="76"/>
    </row>
    <row r="273" spans="1:11" s="29" customFormat="1" ht="21.75" customHeight="1" outlineLevel="1" x14ac:dyDescent="0.25">
      <c r="A273" s="8" t="s">
        <v>373</v>
      </c>
      <c r="B273" s="14" t="s">
        <v>374</v>
      </c>
      <c r="C273" s="10" t="s">
        <v>5</v>
      </c>
      <c r="D273" s="51" t="s">
        <v>206</v>
      </c>
      <c r="E273" s="51" t="s">
        <v>206</v>
      </c>
      <c r="F273" s="51" t="e">
        <f t="shared" si="45"/>
        <v>#VALUE!</v>
      </c>
      <c r="G273" s="80">
        <f t="shared" si="46"/>
        <v>0</v>
      </c>
      <c r="H273" s="51"/>
      <c r="I273" s="76"/>
      <c r="J273" s="76"/>
      <c r="K273" s="76"/>
    </row>
    <row r="274" spans="1:11" s="29" customFormat="1" ht="22.5" customHeight="1" outlineLevel="1" x14ac:dyDescent="0.25">
      <c r="A274" s="8" t="s">
        <v>375</v>
      </c>
      <c r="B274" s="16" t="s">
        <v>366</v>
      </c>
      <c r="C274" s="10" t="s">
        <v>5</v>
      </c>
      <c r="D274" s="51" t="s">
        <v>206</v>
      </c>
      <c r="E274" s="51" t="s">
        <v>206</v>
      </c>
      <c r="F274" s="51" t="e">
        <f t="shared" si="45"/>
        <v>#VALUE!</v>
      </c>
      <c r="G274" s="80">
        <f t="shared" si="46"/>
        <v>0</v>
      </c>
      <c r="H274" s="51"/>
      <c r="I274" s="76"/>
      <c r="J274" s="76"/>
      <c r="K274" s="76"/>
    </row>
    <row r="275" spans="1:11" s="29" customFormat="1" x14ac:dyDescent="0.25">
      <c r="A275" s="8" t="s">
        <v>376</v>
      </c>
      <c r="B275" s="15" t="s">
        <v>377</v>
      </c>
      <c r="C275" s="10" t="s">
        <v>5</v>
      </c>
      <c r="D275" s="51">
        <v>0</v>
      </c>
      <c r="E275" s="51">
        <v>0</v>
      </c>
      <c r="F275" s="51">
        <f t="shared" si="45"/>
        <v>0</v>
      </c>
      <c r="G275" s="80">
        <f t="shared" si="46"/>
        <v>0</v>
      </c>
      <c r="H275" s="51"/>
      <c r="I275" s="76"/>
      <c r="J275" s="76"/>
      <c r="K275" s="76"/>
    </row>
    <row r="276" spans="1:11" s="29" customFormat="1" x14ac:dyDescent="0.25">
      <c r="A276" s="8" t="s">
        <v>378</v>
      </c>
      <c r="B276" s="16" t="s">
        <v>366</v>
      </c>
      <c r="C276" s="10" t="s">
        <v>5</v>
      </c>
      <c r="D276" s="51">
        <v>0</v>
      </c>
      <c r="E276" s="51">
        <v>0</v>
      </c>
      <c r="F276" s="51">
        <f t="shared" si="45"/>
        <v>0</v>
      </c>
      <c r="G276" s="80">
        <f t="shared" si="46"/>
        <v>0</v>
      </c>
      <c r="H276" s="51"/>
      <c r="I276" s="76"/>
      <c r="J276" s="76"/>
      <c r="K276" s="76"/>
    </row>
    <row r="277" spans="1:11" s="29" customFormat="1" ht="15.75" customHeight="1" outlineLevel="1" x14ac:dyDescent="0.25">
      <c r="A277" s="8" t="s">
        <v>379</v>
      </c>
      <c r="B277" s="15" t="s">
        <v>380</v>
      </c>
      <c r="C277" s="10" t="s">
        <v>5</v>
      </c>
      <c r="D277" s="51" t="s">
        <v>206</v>
      </c>
      <c r="E277" s="51" t="s">
        <v>206</v>
      </c>
      <c r="F277" s="51" t="e">
        <f t="shared" si="45"/>
        <v>#VALUE!</v>
      </c>
      <c r="G277" s="80">
        <f t="shared" si="46"/>
        <v>0</v>
      </c>
      <c r="H277" s="51"/>
      <c r="I277" s="76"/>
      <c r="J277" s="76"/>
      <c r="K277" s="76"/>
    </row>
    <row r="278" spans="1:11" s="29" customFormat="1" ht="15.75" customHeight="1" outlineLevel="1" x14ac:dyDescent="0.25">
      <c r="A278" s="8" t="s">
        <v>381</v>
      </c>
      <c r="B278" s="16" t="s">
        <v>366</v>
      </c>
      <c r="C278" s="10" t="s">
        <v>5</v>
      </c>
      <c r="D278" s="51" t="s">
        <v>206</v>
      </c>
      <c r="E278" s="51" t="s">
        <v>206</v>
      </c>
      <c r="F278" s="51" t="e">
        <f t="shared" si="45"/>
        <v>#VALUE!</v>
      </c>
      <c r="G278" s="80">
        <f t="shared" si="46"/>
        <v>0</v>
      </c>
      <c r="H278" s="51"/>
      <c r="I278" s="76"/>
      <c r="J278" s="76"/>
      <c r="K278" s="76"/>
    </row>
    <row r="279" spans="1:11" s="29" customFormat="1" x14ac:dyDescent="0.25">
      <c r="A279" s="8" t="s">
        <v>382</v>
      </c>
      <c r="B279" s="15" t="s">
        <v>383</v>
      </c>
      <c r="C279" s="10" t="s">
        <v>5</v>
      </c>
      <c r="D279" s="51">
        <v>0</v>
      </c>
      <c r="E279" s="51">
        <v>0</v>
      </c>
      <c r="F279" s="51">
        <f t="shared" si="45"/>
        <v>0</v>
      </c>
      <c r="G279" s="80">
        <f t="shared" si="46"/>
        <v>0</v>
      </c>
      <c r="H279" s="51"/>
      <c r="I279" s="76"/>
      <c r="J279" s="76"/>
      <c r="K279" s="76"/>
    </row>
    <row r="280" spans="1:11" s="29" customFormat="1" x14ac:dyDescent="0.25">
      <c r="A280" s="8" t="s">
        <v>384</v>
      </c>
      <c r="B280" s="16" t="s">
        <v>366</v>
      </c>
      <c r="C280" s="10" t="s">
        <v>5</v>
      </c>
      <c r="D280" s="51">
        <v>0</v>
      </c>
      <c r="E280" s="51">
        <v>0</v>
      </c>
      <c r="F280" s="51">
        <f t="shared" si="45"/>
        <v>0</v>
      </c>
      <c r="G280" s="80">
        <f t="shared" si="46"/>
        <v>0</v>
      </c>
      <c r="H280" s="51"/>
      <c r="I280" s="76"/>
      <c r="J280" s="76"/>
      <c r="K280" s="76"/>
    </row>
    <row r="281" spans="1:11" s="29" customFormat="1" ht="15.75" customHeight="1" x14ac:dyDescent="0.25">
      <c r="A281" s="8" t="s">
        <v>385</v>
      </c>
      <c r="B281" s="15" t="s">
        <v>386</v>
      </c>
      <c r="C281" s="10" t="s">
        <v>5</v>
      </c>
      <c r="D281" s="51">
        <v>5929.4641327267591</v>
      </c>
      <c r="E281" s="51">
        <v>7674.4032673700021</v>
      </c>
      <c r="F281" s="51">
        <f t="shared" si="45"/>
        <v>1744.9391346432431</v>
      </c>
      <c r="G281" s="80">
        <f t="shared" si="46"/>
        <v>0.29428277085147064</v>
      </c>
      <c r="H281" s="51"/>
      <c r="I281" s="76"/>
      <c r="J281" s="76"/>
      <c r="K281" s="76"/>
    </row>
    <row r="282" spans="1:11" s="29" customFormat="1" x14ac:dyDescent="0.25">
      <c r="A282" s="8" t="s">
        <v>387</v>
      </c>
      <c r="B282" s="16" t="s">
        <v>366</v>
      </c>
      <c r="C282" s="10" t="s">
        <v>5</v>
      </c>
      <c r="D282" s="51">
        <v>4947.1089901004443</v>
      </c>
      <c r="E282" s="51">
        <v>6588.3880131799997</v>
      </c>
      <c r="F282" s="51">
        <f t="shared" si="45"/>
        <v>1641.2790230795554</v>
      </c>
      <c r="G282" s="80">
        <f t="shared" si="46"/>
        <v>0.33176528480853856</v>
      </c>
      <c r="H282" s="51"/>
      <c r="I282" s="76"/>
      <c r="J282" s="76"/>
      <c r="K282" s="76"/>
    </row>
    <row r="283" spans="1:11" s="29" customFormat="1" ht="15.75" customHeight="1" outlineLevel="1" x14ac:dyDescent="0.25">
      <c r="A283" s="8" t="s">
        <v>385</v>
      </c>
      <c r="B283" s="15" t="s">
        <v>388</v>
      </c>
      <c r="C283" s="10" t="s">
        <v>5</v>
      </c>
      <c r="D283" s="51" t="s">
        <v>206</v>
      </c>
      <c r="E283" s="93">
        <v>0</v>
      </c>
      <c r="F283" s="51" t="e">
        <f t="shared" si="45"/>
        <v>#VALUE!</v>
      </c>
      <c r="G283" s="80">
        <f t="shared" si="46"/>
        <v>0</v>
      </c>
      <c r="H283" s="51"/>
      <c r="I283" s="76"/>
      <c r="J283" s="76"/>
      <c r="K283" s="76"/>
    </row>
    <row r="284" spans="1:11" s="29" customFormat="1" ht="15.75" customHeight="1" outlineLevel="1" x14ac:dyDescent="0.25">
      <c r="A284" s="8" t="s">
        <v>389</v>
      </c>
      <c r="B284" s="16" t="s">
        <v>366</v>
      </c>
      <c r="C284" s="10" t="s">
        <v>5</v>
      </c>
      <c r="D284" s="51" t="s">
        <v>206</v>
      </c>
      <c r="E284" s="93">
        <v>0</v>
      </c>
      <c r="F284" s="51" t="e">
        <f t="shared" si="45"/>
        <v>#VALUE!</v>
      </c>
      <c r="G284" s="80">
        <f t="shared" si="46"/>
        <v>0</v>
      </c>
      <c r="H284" s="51"/>
      <c r="I284" s="76"/>
      <c r="J284" s="76"/>
      <c r="K284" s="76"/>
    </row>
    <row r="285" spans="1:11" s="29" customFormat="1" ht="31.5" customHeight="1" outlineLevel="1" x14ac:dyDescent="0.25">
      <c r="A285" s="8" t="s">
        <v>390</v>
      </c>
      <c r="B285" s="14" t="s">
        <v>391</v>
      </c>
      <c r="C285" s="10" t="s">
        <v>5</v>
      </c>
      <c r="D285" s="51" t="s">
        <v>206</v>
      </c>
      <c r="E285" s="93">
        <v>0</v>
      </c>
      <c r="F285" s="51" t="e">
        <f t="shared" si="45"/>
        <v>#VALUE!</v>
      </c>
      <c r="G285" s="80">
        <f t="shared" si="46"/>
        <v>0</v>
      </c>
      <c r="H285" s="51"/>
      <c r="I285" s="76"/>
      <c r="J285" s="76"/>
      <c r="K285" s="76"/>
    </row>
    <row r="286" spans="1:11" s="29" customFormat="1" ht="15.75" customHeight="1" outlineLevel="1" x14ac:dyDescent="0.25">
      <c r="A286" s="8" t="s">
        <v>392</v>
      </c>
      <c r="B286" s="16" t="s">
        <v>366</v>
      </c>
      <c r="C286" s="10" t="s">
        <v>5</v>
      </c>
      <c r="D286" s="51" t="s">
        <v>206</v>
      </c>
      <c r="E286" s="93">
        <v>0</v>
      </c>
      <c r="F286" s="51" t="e">
        <f t="shared" si="45"/>
        <v>#VALUE!</v>
      </c>
      <c r="G286" s="80">
        <f t="shared" si="46"/>
        <v>0</v>
      </c>
      <c r="H286" s="51"/>
      <c r="I286" s="76"/>
      <c r="J286" s="76"/>
      <c r="K286" s="76"/>
    </row>
    <row r="287" spans="1:11" s="29" customFormat="1" ht="15.75" customHeight="1" outlineLevel="1" x14ac:dyDescent="0.25">
      <c r="A287" s="8" t="s">
        <v>393</v>
      </c>
      <c r="B287" s="16" t="s">
        <v>29</v>
      </c>
      <c r="C287" s="10" t="s">
        <v>5</v>
      </c>
      <c r="D287" s="51" t="s">
        <v>206</v>
      </c>
      <c r="E287" s="93">
        <v>0</v>
      </c>
      <c r="F287" s="51" t="e">
        <f t="shared" si="45"/>
        <v>#VALUE!</v>
      </c>
      <c r="G287" s="80">
        <f t="shared" si="46"/>
        <v>0</v>
      </c>
      <c r="H287" s="51"/>
      <c r="I287" s="76"/>
      <c r="J287" s="76"/>
      <c r="K287" s="76"/>
    </row>
    <row r="288" spans="1:11" s="29" customFormat="1" ht="15.75" customHeight="1" outlineLevel="1" x14ac:dyDescent="0.25">
      <c r="A288" s="8" t="s">
        <v>394</v>
      </c>
      <c r="B288" s="17" t="s">
        <v>366</v>
      </c>
      <c r="C288" s="10" t="s">
        <v>5</v>
      </c>
      <c r="D288" s="51" t="s">
        <v>206</v>
      </c>
      <c r="E288" s="93">
        <v>0</v>
      </c>
      <c r="F288" s="51" t="e">
        <f t="shared" si="45"/>
        <v>#VALUE!</v>
      </c>
      <c r="G288" s="80">
        <f t="shared" si="46"/>
        <v>0</v>
      </c>
      <c r="H288" s="51"/>
      <c r="I288" s="76"/>
      <c r="J288" s="76"/>
      <c r="K288" s="76"/>
    </row>
    <row r="289" spans="1:11" s="29" customFormat="1" ht="15.75" customHeight="1" outlineLevel="1" x14ac:dyDescent="0.25">
      <c r="A289" s="8" t="s">
        <v>395</v>
      </c>
      <c r="B289" s="16" t="s">
        <v>31</v>
      </c>
      <c r="C289" s="10" t="s">
        <v>5</v>
      </c>
      <c r="D289" s="51" t="s">
        <v>206</v>
      </c>
      <c r="E289" s="93">
        <v>0</v>
      </c>
      <c r="F289" s="51" t="e">
        <f t="shared" si="45"/>
        <v>#VALUE!</v>
      </c>
      <c r="G289" s="80">
        <f t="shared" si="46"/>
        <v>0</v>
      </c>
      <c r="H289" s="51"/>
      <c r="I289" s="76"/>
      <c r="J289" s="76"/>
      <c r="K289" s="76"/>
    </row>
    <row r="290" spans="1:11" s="29" customFormat="1" ht="15.75" customHeight="1" outlineLevel="1" x14ac:dyDescent="0.25">
      <c r="A290" s="8" t="s">
        <v>396</v>
      </c>
      <c r="B290" s="17" t="s">
        <v>366</v>
      </c>
      <c r="C290" s="10" t="s">
        <v>5</v>
      </c>
      <c r="D290" s="51" t="s">
        <v>206</v>
      </c>
      <c r="E290" s="93">
        <v>0</v>
      </c>
      <c r="F290" s="51" t="e">
        <f t="shared" si="45"/>
        <v>#VALUE!</v>
      </c>
      <c r="G290" s="80">
        <f t="shared" si="46"/>
        <v>0</v>
      </c>
      <c r="H290" s="51"/>
      <c r="I290" s="76"/>
      <c r="J290" s="76"/>
      <c r="K290" s="76"/>
    </row>
    <row r="291" spans="1:11" s="29" customFormat="1" x14ac:dyDescent="0.25">
      <c r="A291" s="8" t="s">
        <v>397</v>
      </c>
      <c r="B291" s="14" t="s">
        <v>398</v>
      </c>
      <c r="C291" s="10" t="s">
        <v>5</v>
      </c>
      <c r="D291" s="51">
        <f>D264-D275-D279-D281</f>
        <v>1530.413219161368</v>
      </c>
      <c r="E291" s="51">
        <f>E264-E275-E279-E281</f>
        <v>1785.7520668899979</v>
      </c>
      <c r="F291" s="51">
        <f t="shared" si="45"/>
        <v>255.33884772862984</v>
      </c>
      <c r="G291" s="80">
        <f t="shared" si="46"/>
        <v>0.16684307514577651</v>
      </c>
      <c r="H291" s="51"/>
      <c r="I291" s="76"/>
      <c r="J291" s="76"/>
      <c r="K291" s="76"/>
    </row>
    <row r="292" spans="1:11" s="29" customFormat="1" x14ac:dyDescent="0.25">
      <c r="A292" s="8" t="s">
        <v>399</v>
      </c>
      <c r="B292" s="16" t="s">
        <v>366</v>
      </c>
      <c r="C292" s="10" t="s">
        <v>5</v>
      </c>
      <c r="D292" s="51">
        <v>662.37091224352616</v>
      </c>
      <c r="E292" s="51">
        <v>1274.8021399599993</v>
      </c>
      <c r="F292" s="51">
        <f t="shared" si="45"/>
        <v>612.43122771647313</v>
      </c>
      <c r="G292" s="80">
        <f t="shared" si="46"/>
        <v>0.92460465336875741</v>
      </c>
      <c r="H292" s="51"/>
      <c r="I292" s="76"/>
      <c r="J292" s="76"/>
      <c r="K292" s="76"/>
    </row>
    <row r="293" spans="1:11" s="29" customFormat="1" x14ac:dyDescent="0.25">
      <c r="A293" s="8" t="s">
        <v>400</v>
      </c>
      <c r="B293" s="13" t="s">
        <v>401</v>
      </c>
      <c r="C293" s="10" t="s">
        <v>5</v>
      </c>
      <c r="D293" s="51">
        <v>5369.471169654008</v>
      </c>
      <c r="E293" s="51">
        <v>10987.165357319702</v>
      </c>
      <c r="F293" s="51">
        <f t="shared" si="45"/>
        <v>5617.6941876656938</v>
      </c>
      <c r="G293" s="80">
        <f t="shared" si="46"/>
        <v>1.0462285782284366</v>
      </c>
      <c r="H293" s="51"/>
      <c r="I293" s="76"/>
      <c r="J293" s="76"/>
      <c r="K293" s="76"/>
    </row>
    <row r="294" spans="1:11" s="29" customFormat="1" x14ac:dyDescent="0.25">
      <c r="A294" s="8" t="s">
        <v>402</v>
      </c>
      <c r="B294" s="14" t="s">
        <v>403</v>
      </c>
      <c r="C294" s="10" t="s">
        <v>5</v>
      </c>
      <c r="D294" s="51">
        <v>0</v>
      </c>
      <c r="E294" s="51">
        <v>0</v>
      </c>
      <c r="F294" s="51">
        <f t="shared" si="45"/>
        <v>0</v>
      </c>
      <c r="G294" s="80">
        <f t="shared" si="46"/>
        <v>0</v>
      </c>
      <c r="H294" s="51"/>
      <c r="I294" s="76"/>
      <c r="J294" s="76"/>
      <c r="K294" s="76"/>
    </row>
    <row r="295" spans="1:11" s="29" customFormat="1" x14ac:dyDescent="0.25">
      <c r="A295" s="8" t="s">
        <v>404</v>
      </c>
      <c r="B295" s="16" t="s">
        <v>366</v>
      </c>
      <c r="C295" s="10" t="s">
        <v>5</v>
      </c>
      <c r="D295" s="51">
        <v>0</v>
      </c>
      <c r="E295" s="51">
        <v>0</v>
      </c>
      <c r="F295" s="51">
        <f t="shared" si="45"/>
        <v>0</v>
      </c>
      <c r="G295" s="80">
        <f t="shared" si="46"/>
        <v>0</v>
      </c>
      <c r="H295" s="51"/>
      <c r="I295" s="76"/>
      <c r="J295" s="76"/>
      <c r="K295" s="76"/>
    </row>
    <row r="296" spans="1:11" s="29" customFormat="1" x14ac:dyDescent="0.25">
      <c r="A296" s="8" t="s">
        <v>405</v>
      </c>
      <c r="B296" s="14" t="s">
        <v>406</v>
      </c>
      <c r="C296" s="10" t="s">
        <v>5</v>
      </c>
      <c r="D296" s="51">
        <v>3267.7047454119102</v>
      </c>
      <c r="E296" s="51">
        <f>E297+E299</f>
        <v>2618.4926256500012</v>
      </c>
      <c r="F296" s="51">
        <f t="shared" si="45"/>
        <v>-649.21211976190898</v>
      </c>
      <c r="G296" s="80">
        <f t="shared" si="46"/>
        <v>-0.19867526913912556</v>
      </c>
      <c r="H296" s="51"/>
      <c r="I296" s="76"/>
      <c r="J296" s="76"/>
      <c r="K296" s="76"/>
    </row>
    <row r="297" spans="1:11" s="29" customFormat="1" x14ac:dyDescent="0.25">
      <c r="A297" s="8" t="s">
        <v>407</v>
      </c>
      <c r="B297" s="16" t="s">
        <v>246</v>
      </c>
      <c r="C297" s="10" t="s">
        <v>5</v>
      </c>
      <c r="D297" s="51">
        <v>2953.6754311379468</v>
      </c>
      <c r="E297" s="51">
        <v>2292.4825867600011</v>
      </c>
      <c r="F297" s="51">
        <f t="shared" si="45"/>
        <v>-661.19284437794568</v>
      </c>
      <c r="G297" s="80">
        <f t="shared" si="46"/>
        <v>-0.22385426557284643</v>
      </c>
      <c r="H297" s="51"/>
      <c r="I297" s="76"/>
      <c r="J297" s="76"/>
      <c r="K297" s="76"/>
    </row>
    <row r="298" spans="1:11" s="29" customFormat="1" x14ac:dyDescent="0.25">
      <c r="A298" s="8" t="s">
        <v>408</v>
      </c>
      <c r="B298" s="17" t="s">
        <v>366</v>
      </c>
      <c r="C298" s="10" t="s">
        <v>5</v>
      </c>
      <c r="D298" s="51">
        <v>1595.6258302436484</v>
      </c>
      <c r="E298" s="51">
        <v>634.12225641999987</v>
      </c>
      <c r="F298" s="51">
        <f t="shared" si="45"/>
        <v>-961.50357382364848</v>
      </c>
      <c r="G298" s="80">
        <f t="shared" si="46"/>
        <v>-0.60258712011250726</v>
      </c>
      <c r="H298" s="51"/>
      <c r="I298" s="76"/>
      <c r="J298" s="76"/>
      <c r="K298" s="76"/>
    </row>
    <row r="299" spans="1:11" s="29" customFormat="1" x14ac:dyDescent="0.25">
      <c r="A299" s="8" t="s">
        <v>409</v>
      </c>
      <c r="B299" s="16" t="s">
        <v>410</v>
      </c>
      <c r="C299" s="10" t="s">
        <v>5</v>
      </c>
      <c r="D299" s="51">
        <v>314.02931427396328</v>
      </c>
      <c r="E299" s="51">
        <v>326.01003889000003</v>
      </c>
      <c r="F299" s="51">
        <f t="shared" si="45"/>
        <v>11.980724616036753</v>
      </c>
      <c r="G299" s="80">
        <f t="shared" si="46"/>
        <v>3.8151612194983212E-2</v>
      </c>
      <c r="H299" s="51"/>
      <c r="I299" s="76"/>
      <c r="J299" s="76"/>
      <c r="K299" s="76"/>
    </row>
    <row r="300" spans="1:11" s="29" customFormat="1" x14ac:dyDescent="0.25">
      <c r="A300" s="8" t="s">
        <v>411</v>
      </c>
      <c r="B300" s="17" t="s">
        <v>366</v>
      </c>
      <c r="C300" s="10" t="s">
        <v>5</v>
      </c>
      <c r="D300" s="51">
        <v>297.77812398000003</v>
      </c>
      <c r="E300" s="51">
        <v>297.77812398000003</v>
      </c>
      <c r="F300" s="51">
        <f t="shared" si="45"/>
        <v>0</v>
      </c>
      <c r="G300" s="80">
        <f t="shared" si="46"/>
        <v>0</v>
      </c>
      <c r="H300" s="51"/>
      <c r="I300" s="76"/>
      <c r="J300" s="76"/>
      <c r="K300" s="76"/>
    </row>
    <row r="301" spans="1:11" s="29" customFormat="1" ht="31.5" x14ac:dyDescent="0.25">
      <c r="A301" s="8" t="s">
        <v>412</v>
      </c>
      <c r="B301" s="14" t="s">
        <v>413</v>
      </c>
      <c r="C301" s="10" t="s">
        <v>5</v>
      </c>
      <c r="D301" s="51">
        <v>37.676007820000116</v>
      </c>
      <c r="E301" s="51">
        <v>45.119625410000005</v>
      </c>
      <c r="F301" s="51">
        <f t="shared" si="45"/>
        <v>7.4436175899998887</v>
      </c>
      <c r="G301" s="80">
        <f t="shared" si="46"/>
        <v>0.19756916989619272</v>
      </c>
      <c r="H301" s="51"/>
      <c r="I301" s="76"/>
      <c r="J301" s="76"/>
      <c r="K301" s="76"/>
    </row>
    <row r="302" spans="1:11" s="29" customFormat="1" x14ac:dyDescent="0.25">
      <c r="A302" s="8" t="s">
        <v>414</v>
      </c>
      <c r="B302" s="16" t="s">
        <v>366</v>
      </c>
      <c r="C302" s="10" t="s">
        <v>5</v>
      </c>
      <c r="D302" s="51">
        <v>2.7507244880055143E-6</v>
      </c>
      <c r="E302" s="51">
        <v>0</v>
      </c>
      <c r="F302" s="51">
        <f t="shared" si="45"/>
        <v>-2.7507244880055143E-6</v>
      </c>
      <c r="G302" s="80">
        <f t="shared" si="46"/>
        <v>-1</v>
      </c>
      <c r="H302" s="51"/>
      <c r="I302" s="76"/>
      <c r="J302" s="76"/>
      <c r="K302" s="76"/>
    </row>
    <row r="303" spans="1:11" s="29" customFormat="1" x14ac:dyDescent="0.25">
      <c r="A303" s="8" t="s">
        <v>415</v>
      </c>
      <c r="B303" s="14" t="s">
        <v>416</v>
      </c>
      <c r="C303" s="10" t="s">
        <v>5</v>
      </c>
      <c r="D303" s="51">
        <v>5.199476707926733</v>
      </c>
      <c r="E303" s="51">
        <v>7.8997282699999998</v>
      </c>
      <c r="F303" s="51">
        <f t="shared" si="45"/>
        <v>2.7002515620732668</v>
      </c>
      <c r="G303" s="80">
        <f t="shared" si="46"/>
        <v>0.51933140847744641</v>
      </c>
      <c r="H303" s="51"/>
      <c r="I303" s="76"/>
      <c r="J303" s="76"/>
      <c r="K303" s="76"/>
    </row>
    <row r="304" spans="1:11" s="29" customFormat="1" x14ac:dyDescent="0.25">
      <c r="A304" s="8" t="s">
        <v>417</v>
      </c>
      <c r="B304" s="16" t="s">
        <v>366</v>
      </c>
      <c r="C304" s="10" t="s">
        <v>5</v>
      </c>
      <c r="D304" s="51">
        <v>0</v>
      </c>
      <c r="E304" s="51">
        <v>0</v>
      </c>
      <c r="F304" s="51">
        <f t="shared" si="45"/>
        <v>0</v>
      </c>
      <c r="G304" s="80">
        <f t="shared" si="46"/>
        <v>0</v>
      </c>
      <c r="H304" s="51"/>
      <c r="I304" s="76"/>
      <c r="J304" s="76"/>
      <c r="K304" s="76"/>
    </row>
    <row r="305" spans="1:11" s="29" customFormat="1" x14ac:dyDescent="0.25">
      <c r="A305" s="8" t="s">
        <v>418</v>
      </c>
      <c r="B305" s="14" t="s">
        <v>419</v>
      </c>
      <c r="C305" s="10" t="s">
        <v>5</v>
      </c>
      <c r="D305" s="51">
        <v>56.280132650000041</v>
      </c>
      <c r="E305" s="51">
        <v>65.792136979999995</v>
      </c>
      <c r="F305" s="51">
        <f t="shared" ref="F305:F324" si="65">E305-D305</f>
        <v>9.5120043299999537</v>
      </c>
      <c r="G305" s="80">
        <f t="shared" ref="G305:G323" si="66">IFERROR(F305/D305,0)</f>
        <v>0.16901176102682741</v>
      </c>
      <c r="H305" s="51"/>
      <c r="I305" s="76"/>
      <c r="J305" s="76"/>
      <c r="K305" s="76"/>
    </row>
    <row r="306" spans="1:11" s="29" customFormat="1" x14ac:dyDescent="0.25">
      <c r="A306" s="8" t="s">
        <v>420</v>
      </c>
      <c r="B306" s="16" t="s">
        <v>366</v>
      </c>
      <c r="C306" s="10" t="s">
        <v>5</v>
      </c>
      <c r="D306" s="51">
        <v>0</v>
      </c>
      <c r="E306" s="51">
        <v>0</v>
      </c>
      <c r="F306" s="51">
        <f t="shared" si="65"/>
        <v>0</v>
      </c>
      <c r="G306" s="80">
        <f t="shared" si="66"/>
        <v>0</v>
      </c>
      <c r="H306" s="51"/>
      <c r="I306" s="76"/>
      <c r="J306" s="76"/>
      <c r="K306" s="76"/>
    </row>
    <row r="307" spans="1:11" s="29" customFormat="1" x14ac:dyDescent="0.25">
      <c r="A307" s="8" t="s">
        <v>421</v>
      </c>
      <c r="B307" s="14" t="s">
        <v>422</v>
      </c>
      <c r="C307" s="10" t="s">
        <v>5</v>
      </c>
      <c r="D307" s="51">
        <v>50.653213730000004</v>
      </c>
      <c r="E307" s="51">
        <v>53.506301060000006</v>
      </c>
      <c r="F307" s="51">
        <f t="shared" si="65"/>
        <v>2.853087330000001</v>
      </c>
      <c r="G307" s="80">
        <f t="shared" si="66"/>
        <v>5.6325889709742623E-2</v>
      </c>
      <c r="H307" s="51"/>
      <c r="I307" s="76"/>
      <c r="J307" s="76"/>
      <c r="K307" s="76"/>
    </row>
    <row r="308" spans="1:11" s="29" customFormat="1" x14ac:dyDescent="0.25">
      <c r="A308" s="8" t="s">
        <v>423</v>
      </c>
      <c r="B308" s="16" t="s">
        <v>366</v>
      </c>
      <c r="C308" s="10" t="s">
        <v>5</v>
      </c>
      <c r="D308" s="51">
        <v>0</v>
      </c>
      <c r="E308" s="51">
        <v>0</v>
      </c>
      <c r="F308" s="51">
        <f t="shared" si="65"/>
        <v>0</v>
      </c>
      <c r="G308" s="80">
        <f t="shared" si="66"/>
        <v>0</v>
      </c>
      <c r="H308" s="51"/>
      <c r="I308" s="76"/>
      <c r="J308" s="76"/>
      <c r="K308" s="76"/>
    </row>
    <row r="309" spans="1:11" s="29" customFormat="1" x14ac:dyDescent="0.25">
      <c r="A309" s="8" t="s">
        <v>424</v>
      </c>
      <c r="B309" s="14" t="s">
        <v>425</v>
      </c>
      <c r="C309" s="10" t="s">
        <v>5</v>
      </c>
      <c r="D309" s="51">
        <v>257.58773285154325</v>
      </c>
      <c r="E309" s="51">
        <v>5463.1025673097001</v>
      </c>
      <c r="F309" s="51">
        <f t="shared" si="65"/>
        <v>5205.5148344581567</v>
      </c>
      <c r="G309" s="80">
        <f t="shared" si="66"/>
        <v>20.208706279729071</v>
      </c>
      <c r="H309" s="51"/>
      <c r="I309" s="76"/>
      <c r="J309" s="76"/>
      <c r="K309" s="76"/>
    </row>
    <row r="310" spans="1:11" s="29" customFormat="1" x14ac:dyDescent="0.25">
      <c r="A310" s="8" t="s">
        <v>426</v>
      </c>
      <c r="B310" s="16" t="s">
        <v>366</v>
      </c>
      <c r="C310" s="10" t="s">
        <v>5</v>
      </c>
      <c r="D310" s="51">
        <v>148.07151894960782</v>
      </c>
      <c r="E310" s="51">
        <v>3473.5414648501774</v>
      </c>
      <c r="F310" s="51">
        <f t="shared" si="65"/>
        <v>3325.4699459005697</v>
      </c>
      <c r="G310" s="80">
        <f t="shared" si="66"/>
        <v>22.458538748645541</v>
      </c>
      <c r="H310" s="51"/>
      <c r="I310" s="76"/>
      <c r="J310" s="76"/>
      <c r="K310" s="76"/>
    </row>
    <row r="311" spans="1:11" s="29" customFormat="1" ht="31.5" x14ac:dyDescent="0.25">
      <c r="A311" s="8" t="s">
        <v>427</v>
      </c>
      <c r="B311" s="14" t="s">
        <v>428</v>
      </c>
      <c r="C311" s="10" t="s">
        <v>5</v>
      </c>
      <c r="D311" s="51">
        <v>72.994846876351474</v>
      </c>
      <c r="E311" s="51">
        <v>1302.6658862400002</v>
      </c>
      <c r="F311" s="51">
        <f t="shared" si="65"/>
        <v>1229.6710393636488</v>
      </c>
      <c r="G311" s="80">
        <f t="shared" si="66"/>
        <v>16.845997929780324</v>
      </c>
      <c r="H311" s="51"/>
      <c r="I311" s="76"/>
      <c r="J311" s="76"/>
      <c r="K311" s="76"/>
    </row>
    <row r="312" spans="1:11" s="29" customFormat="1" x14ac:dyDescent="0.25">
      <c r="A312" s="8" t="s">
        <v>429</v>
      </c>
      <c r="B312" s="16" t="s">
        <v>366</v>
      </c>
      <c r="C312" s="10" t="s">
        <v>5</v>
      </c>
      <c r="D312" s="51">
        <v>3.591594484730567</v>
      </c>
      <c r="E312" s="51">
        <v>537.19320788999994</v>
      </c>
      <c r="F312" s="51">
        <f t="shared" si="65"/>
        <v>533.6016134052694</v>
      </c>
      <c r="G312" s="80">
        <f t="shared" si="66"/>
        <v>148.56956030917252</v>
      </c>
      <c r="H312" s="51"/>
      <c r="I312" s="76"/>
      <c r="J312" s="76"/>
      <c r="K312" s="76"/>
    </row>
    <row r="313" spans="1:11" s="29" customFormat="1" x14ac:dyDescent="0.25">
      <c r="A313" s="8" t="s">
        <v>430</v>
      </c>
      <c r="B313" s="14" t="s">
        <v>431</v>
      </c>
      <c r="C313" s="10" t="s">
        <v>5</v>
      </c>
      <c r="D313" s="51">
        <v>1264.3140092862764</v>
      </c>
      <c r="E313" s="51">
        <f>E293-E294-E296-E301-E303-E305-E307-E309-E311-E315</f>
        <v>1076.7950655099985</v>
      </c>
      <c r="F313" s="51">
        <f t="shared" si="65"/>
        <v>-187.51894377627787</v>
      </c>
      <c r="G313" s="80">
        <f t="shared" si="66"/>
        <v>-0.14831674916117954</v>
      </c>
      <c r="H313" s="51"/>
      <c r="I313" s="76"/>
      <c r="J313" s="76"/>
      <c r="K313" s="76"/>
    </row>
    <row r="314" spans="1:11" s="29" customFormat="1" x14ac:dyDescent="0.25">
      <c r="A314" s="8" t="s">
        <v>432</v>
      </c>
      <c r="B314" s="16" t="s">
        <v>366</v>
      </c>
      <c r="C314" s="10" t="s">
        <v>5</v>
      </c>
      <c r="D314" s="51">
        <v>1215.7057519736884</v>
      </c>
      <c r="E314" s="51">
        <v>825.52897666999922</v>
      </c>
      <c r="F314" s="51">
        <f t="shared" si="65"/>
        <v>-390.17677530368917</v>
      </c>
      <c r="G314" s="80">
        <f t="shared" si="66"/>
        <v>-0.32094672141695502</v>
      </c>
      <c r="H314" s="51"/>
      <c r="I314" s="76"/>
      <c r="J314" s="76"/>
      <c r="K314" s="76"/>
    </row>
    <row r="315" spans="1:11" s="29" customFormat="1" ht="15.75" customHeight="1" x14ac:dyDescent="0.25">
      <c r="A315" s="8" t="s">
        <v>691</v>
      </c>
      <c r="B315" s="14" t="s">
        <v>692</v>
      </c>
      <c r="C315" s="10" t="s">
        <v>5</v>
      </c>
      <c r="D315" s="11">
        <v>357.06100432</v>
      </c>
      <c r="E315" s="11">
        <v>353.79142088999998</v>
      </c>
      <c r="F315" s="11">
        <f t="shared" si="65"/>
        <v>-3.2695834300000115</v>
      </c>
      <c r="G315" s="82">
        <f t="shared" si="66"/>
        <v>-9.1569322621122551E-3</v>
      </c>
      <c r="H315" s="11"/>
      <c r="I315" s="76"/>
      <c r="J315" s="76"/>
      <c r="K315" s="76"/>
    </row>
    <row r="316" spans="1:11" s="29" customFormat="1" ht="31.5" x14ac:dyDescent="0.25">
      <c r="A316" s="8" t="s">
        <v>433</v>
      </c>
      <c r="B316" s="13" t="s">
        <v>434</v>
      </c>
      <c r="C316" s="10" t="s">
        <v>435</v>
      </c>
      <c r="D316" s="56">
        <f t="shared" ref="D316" si="67">D177/(D22*1.2)</f>
        <v>1.0379822278262258</v>
      </c>
      <c r="E316" s="56">
        <f t="shared" ref="E316" si="68">E177/(E22*1.2)</f>
        <v>0.71186508256484426</v>
      </c>
      <c r="F316" s="56">
        <f>E316-D316</f>
        <v>-0.32611714526138158</v>
      </c>
      <c r="G316" s="80" t="s">
        <v>206</v>
      </c>
      <c r="H316" s="56"/>
      <c r="I316" s="76"/>
      <c r="J316" s="76"/>
      <c r="K316" s="76"/>
    </row>
    <row r="317" spans="1:11" s="29" customFormat="1" ht="15.75" customHeight="1" outlineLevel="1" x14ac:dyDescent="0.25">
      <c r="A317" s="8" t="s">
        <v>436</v>
      </c>
      <c r="B317" s="14" t="s">
        <v>437</v>
      </c>
      <c r="C317" s="10" t="s">
        <v>435</v>
      </c>
      <c r="D317" s="56" t="s">
        <v>206</v>
      </c>
      <c r="E317" s="56" t="s">
        <v>206</v>
      </c>
      <c r="F317" s="56" t="e">
        <f t="shared" si="65"/>
        <v>#VALUE!</v>
      </c>
      <c r="G317" s="80">
        <f t="shared" si="66"/>
        <v>0</v>
      </c>
      <c r="H317" s="56"/>
      <c r="I317" s="76"/>
      <c r="J317" s="76"/>
      <c r="K317" s="76"/>
    </row>
    <row r="318" spans="1:11" s="29" customFormat="1" ht="31.5" customHeight="1" outlineLevel="1" x14ac:dyDescent="0.25">
      <c r="A318" s="8" t="s">
        <v>438</v>
      </c>
      <c r="B318" s="14" t="s">
        <v>439</v>
      </c>
      <c r="C318" s="10" t="s">
        <v>435</v>
      </c>
      <c r="D318" s="56" t="s">
        <v>206</v>
      </c>
      <c r="E318" s="56" t="s">
        <v>206</v>
      </c>
      <c r="F318" s="56" t="e">
        <f t="shared" si="65"/>
        <v>#VALUE!</v>
      </c>
      <c r="G318" s="80">
        <f t="shared" si="66"/>
        <v>0</v>
      </c>
      <c r="H318" s="56"/>
      <c r="I318" s="76"/>
      <c r="J318" s="76"/>
      <c r="K318" s="76"/>
    </row>
    <row r="319" spans="1:11" s="29" customFormat="1" ht="31.5" customHeight="1" outlineLevel="1" x14ac:dyDescent="0.25">
      <c r="A319" s="8" t="s">
        <v>440</v>
      </c>
      <c r="B319" s="14" t="s">
        <v>441</v>
      </c>
      <c r="C319" s="10" t="s">
        <v>435</v>
      </c>
      <c r="D319" s="56" t="s">
        <v>206</v>
      </c>
      <c r="E319" s="56" t="s">
        <v>206</v>
      </c>
      <c r="F319" s="56" t="e">
        <f t="shared" si="65"/>
        <v>#VALUE!</v>
      </c>
      <c r="G319" s="80">
        <f t="shared" si="66"/>
        <v>0</v>
      </c>
      <c r="H319" s="56"/>
      <c r="I319" s="76"/>
      <c r="J319" s="76"/>
      <c r="K319" s="76"/>
    </row>
    <row r="320" spans="1:11" s="29" customFormat="1" ht="31.5" customHeight="1" outlineLevel="1" x14ac:dyDescent="0.25">
      <c r="A320" s="8" t="s">
        <v>442</v>
      </c>
      <c r="B320" s="14" t="s">
        <v>443</v>
      </c>
      <c r="C320" s="10" t="s">
        <v>435</v>
      </c>
      <c r="D320" s="56" t="s">
        <v>206</v>
      </c>
      <c r="E320" s="56" t="s">
        <v>206</v>
      </c>
      <c r="F320" s="56" t="e">
        <f t="shared" si="65"/>
        <v>#VALUE!</v>
      </c>
      <c r="G320" s="80">
        <f t="shared" si="66"/>
        <v>0</v>
      </c>
      <c r="H320" s="56"/>
      <c r="I320" s="76"/>
      <c r="J320" s="76"/>
      <c r="K320" s="76"/>
    </row>
    <row r="321" spans="1:11" s="29" customFormat="1" ht="15.75" customHeight="1" outlineLevel="1" x14ac:dyDescent="0.25">
      <c r="A321" s="8" t="s">
        <v>444</v>
      </c>
      <c r="B321" s="15" t="s">
        <v>445</v>
      </c>
      <c r="C321" s="10" t="s">
        <v>435</v>
      </c>
      <c r="D321" s="56" t="s">
        <v>206</v>
      </c>
      <c r="E321" s="56" t="s">
        <v>206</v>
      </c>
      <c r="F321" s="56" t="e">
        <f t="shared" si="65"/>
        <v>#VALUE!</v>
      </c>
      <c r="G321" s="80">
        <f t="shared" si="66"/>
        <v>0</v>
      </c>
      <c r="H321" s="56"/>
      <c r="I321" s="76"/>
      <c r="J321" s="76"/>
      <c r="K321" s="76"/>
    </row>
    <row r="322" spans="1:11" s="29" customFormat="1" x14ac:dyDescent="0.25">
      <c r="A322" s="8" t="s">
        <v>446</v>
      </c>
      <c r="B322" s="15" t="s">
        <v>447</v>
      </c>
      <c r="C322" s="10" t="s">
        <v>435</v>
      </c>
      <c r="D322" s="56">
        <v>1</v>
      </c>
      <c r="E322" s="56">
        <v>0</v>
      </c>
      <c r="F322" s="56">
        <f t="shared" si="65"/>
        <v>-1</v>
      </c>
      <c r="G322" s="80" t="s">
        <v>206</v>
      </c>
      <c r="H322" s="56"/>
      <c r="I322" s="76"/>
      <c r="J322" s="76"/>
      <c r="K322" s="76"/>
    </row>
    <row r="323" spans="1:11" s="29" customFormat="1" ht="15.75" customHeight="1" outlineLevel="1" x14ac:dyDescent="0.25">
      <c r="A323" s="8" t="s">
        <v>448</v>
      </c>
      <c r="B323" s="15" t="s">
        <v>449</v>
      </c>
      <c r="C323" s="10"/>
      <c r="D323" s="56" t="s">
        <v>206</v>
      </c>
      <c r="E323" s="56" t="s">
        <v>206</v>
      </c>
      <c r="F323" s="56" t="e">
        <f t="shared" si="65"/>
        <v>#VALUE!</v>
      </c>
      <c r="G323" s="80">
        <f t="shared" si="66"/>
        <v>0</v>
      </c>
      <c r="H323" s="56"/>
      <c r="I323" s="76"/>
      <c r="J323" s="76"/>
      <c r="K323" s="76"/>
    </row>
    <row r="324" spans="1:11" s="29" customFormat="1" ht="19.5" customHeight="1" x14ac:dyDescent="0.25">
      <c r="A324" s="8" t="s">
        <v>450</v>
      </c>
      <c r="B324" s="15" t="s">
        <v>451</v>
      </c>
      <c r="C324" s="10" t="s">
        <v>435</v>
      </c>
      <c r="D324" s="56">
        <v>0.9341257700685448</v>
      </c>
      <c r="E324" s="56">
        <v>0.78387937076611369</v>
      </c>
      <c r="F324" s="56">
        <f t="shared" si="65"/>
        <v>-0.15024639930243111</v>
      </c>
      <c r="G324" s="80" t="s">
        <v>206</v>
      </c>
      <c r="H324" s="56"/>
      <c r="I324" s="76"/>
      <c r="J324" s="76"/>
      <c r="K324" s="76"/>
    </row>
    <row r="325" spans="1:11" s="29" customFormat="1" ht="19.5" customHeight="1" outlineLevel="1" x14ac:dyDescent="0.25">
      <c r="A325" s="8" t="s">
        <v>452</v>
      </c>
      <c r="B325" s="15" t="s">
        <v>453</v>
      </c>
      <c r="C325" s="10" t="s">
        <v>435</v>
      </c>
      <c r="D325" s="59" t="s">
        <v>206</v>
      </c>
      <c r="E325" s="59" t="s">
        <v>206</v>
      </c>
      <c r="F325" s="59" t="s">
        <v>206</v>
      </c>
      <c r="G325" s="59" t="s">
        <v>206</v>
      </c>
      <c r="H325" s="59" t="s">
        <v>206</v>
      </c>
      <c r="I325" s="76"/>
      <c r="J325" s="76"/>
      <c r="K325" s="76"/>
    </row>
    <row r="326" spans="1:11" s="29" customFormat="1" ht="36.75" customHeight="1" outlineLevel="1" x14ac:dyDescent="0.25">
      <c r="A326" s="8" t="s">
        <v>454</v>
      </c>
      <c r="B326" s="14" t="s">
        <v>455</v>
      </c>
      <c r="C326" s="10" t="s">
        <v>435</v>
      </c>
      <c r="D326" s="59" t="s">
        <v>206</v>
      </c>
      <c r="E326" s="59" t="s">
        <v>206</v>
      </c>
      <c r="F326" s="59" t="s">
        <v>206</v>
      </c>
      <c r="G326" s="59" t="s">
        <v>206</v>
      </c>
      <c r="H326" s="59" t="s">
        <v>206</v>
      </c>
      <c r="I326" s="76"/>
      <c r="J326" s="76"/>
      <c r="K326" s="76"/>
    </row>
    <row r="327" spans="1:11" s="29" customFormat="1" ht="19.5" customHeight="1" outlineLevel="1" x14ac:dyDescent="0.25">
      <c r="A327" s="8" t="s">
        <v>456</v>
      </c>
      <c r="B327" s="67" t="s">
        <v>29</v>
      </c>
      <c r="C327" s="10" t="s">
        <v>435</v>
      </c>
      <c r="D327" s="56" t="s">
        <v>206</v>
      </c>
      <c r="E327" s="56" t="s">
        <v>206</v>
      </c>
      <c r="F327" s="56" t="s">
        <v>206</v>
      </c>
      <c r="G327" s="56" t="s">
        <v>206</v>
      </c>
      <c r="H327" s="56" t="s">
        <v>206</v>
      </c>
      <c r="I327" s="76"/>
      <c r="J327" s="76"/>
      <c r="K327" s="76"/>
    </row>
    <row r="328" spans="1:11" s="29" customFormat="1" ht="19.5" customHeight="1" outlineLevel="1" thickBot="1" x14ac:dyDescent="0.3">
      <c r="A328" s="21" t="s">
        <v>457</v>
      </c>
      <c r="B328" s="68" t="s">
        <v>31</v>
      </c>
      <c r="C328" s="23" t="s">
        <v>435</v>
      </c>
      <c r="D328" s="60" t="s">
        <v>206</v>
      </c>
      <c r="E328" s="60" t="s">
        <v>206</v>
      </c>
      <c r="F328" s="60" t="s">
        <v>206</v>
      </c>
      <c r="G328" s="60" t="s">
        <v>206</v>
      </c>
      <c r="H328" s="60" t="s">
        <v>206</v>
      </c>
      <c r="I328" s="76"/>
      <c r="J328" s="76"/>
      <c r="K328" s="76"/>
    </row>
    <row r="329" spans="1:11" s="29" customFormat="1" ht="15.6" customHeight="1" thickBot="1" x14ac:dyDescent="0.3">
      <c r="A329" s="117" t="s">
        <v>711</v>
      </c>
      <c r="B329" s="118"/>
      <c r="C329" s="118"/>
      <c r="D329" s="118"/>
      <c r="E329" s="118"/>
      <c r="F329" s="118"/>
      <c r="G329" s="118"/>
      <c r="H329" s="118"/>
      <c r="I329" s="76"/>
      <c r="J329" s="76"/>
      <c r="K329" s="76"/>
    </row>
    <row r="330" spans="1:11" ht="31.5" customHeight="1" outlineLevel="1" x14ac:dyDescent="0.25">
      <c r="A330" s="5" t="s">
        <v>458</v>
      </c>
      <c r="B330" s="6" t="s">
        <v>459</v>
      </c>
      <c r="C330" s="7" t="s">
        <v>206</v>
      </c>
      <c r="D330" s="51" t="s">
        <v>460</v>
      </c>
      <c r="E330" s="51" t="s">
        <v>460</v>
      </c>
      <c r="F330" s="51" t="s">
        <v>460</v>
      </c>
      <c r="G330" s="51" t="s">
        <v>460</v>
      </c>
      <c r="H330" s="51" t="s">
        <v>460</v>
      </c>
      <c r="I330" s="76"/>
      <c r="J330" s="76"/>
      <c r="K330" s="76"/>
    </row>
    <row r="331" spans="1:11" ht="15.75" customHeight="1" outlineLevel="1" x14ac:dyDescent="0.25">
      <c r="A331" s="8" t="s">
        <v>461</v>
      </c>
      <c r="B331" s="13" t="s">
        <v>462</v>
      </c>
      <c r="C331" s="10" t="s">
        <v>463</v>
      </c>
      <c r="D331" s="51" t="s">
        <v>206</v>
      </c>
      <c r="E331" s="51" t="s">
        <v>206</v>
      </c>
      <c r="F331" s="51" t="s">
        <v>206</v>
      </c>
      <c r="G331" s="51" t="s">
        <v>206</v>
      </c>
      <c r="H331" s="51" t="s">
        <v>206</v>
      </c>
      <c r="I331" s="76"/>
      <c r="J331" s="76"/>
      <c r="K331" s="76"/>
    </row>
    <row r="332" spans="1:11" ht="15.75" customHeight="1" outlineLevel="1" x14ac:dyDescent="0.25">
      <c r="A332" s="8" t="s">
        <v>464</v>
      </c>
      <c r="B332" s="13" t="s">
        <v>465</v>
      </c>
      <c r="C332" s="10" t="s">
        <v>466</v>
      </c>
      <c r="D332" s="51" t="s">
        <v>206</v>
      </c>
      <c r="E332" s="51" t="s">
        <v>206</v>
      </c>
      <c r="F332" s="51" t="s">
        <v>206</v>
      </c>
      <c r="G332" s="51" t="s">
        <v>206</v>
      </c>
      <c r="H332" s="51" t="s">
        <v>206</v>
      </c>
      <c r="I332" s="76"/>
      <c r="J332" s="76"/>
      <c r="K332" s="76"/>
    </row>
    <row r="333" spans="1:11" ht="15.75" customHeight="1" outlineLevel="1" x14ac:dyDescent="0.25">
      <c r="A333" s="8" t="s">
        <v>467</v>
      </c>
      <c r="B333" s="13" t="s">
        <v>468</v>
      </c>
      <c r="C333" s="10" t="s">
        <v>463</v>
      </c>
      <c r="D333" s="51" t="s">
        <v>206</v>
      </c>
      <c r="E333" s="51" t="s">
        <v>206</v>
      </c>
      <c r="F333" s="51" t="s">
        <v>206</v>
      </c>
      <c r="G333" s="51" t="s">
        <v>206</v>
      </c>
      <c r="H333" s="51" t="s">
        <v>206</v>
      </c>
      <c r="I333" s="76"/>
      <c r="J333" s="76"/>
      <c r="K333" s="76"/>
    </row>
    <row r="334" spans="1:11" ht="15.75" customHeight="1" outlineLevel="1" x14ac:dyDescent="0.25">
      <c r="A334" s="8" t="s">
        <v>469</v>
      </c>
      <c r="B334" s="13" t="s">
        <v>470</v>
      </c>
      <c r="C334" s="10" t="s">
        <v>466</v>
      </c>
      <c r="D334" s="51" t="s">
        <v>206</v>
      </c>
      <c r="E334" s="51" t="s">
        <v>206</v>
      </c>
      <c r="F334" s="51" t="s">
        <v>206</v>
      </c>
      <c r="G334" s="51" t="s">
        <v>206</v>
      </c>
      <c r="H334" s="51" t="s">
        <v>206</v>
      </c>
      <c r="I334" s="76"/>
      <c r="J334" s="76"/>
      <c r="K334" s="76"/>
    </row>
    <row r="335" spans="1:11" ht="15.75" customHeight="1" outlineLevel="1" x14ac:dyDescent="0.25">
      <c r="A335" s="8" t="s">
        <v>471</v>
      </c>
      <c r="B335" s="13" t="s">
        <v>472</v>
      </c>
      <c r="C335" s="10" t="s">
        <v>473</v>
      </c>
      <c r="D335" s="51" t="s">
        <v>206</v>
      </c>
      <c r="E335" s="51" t="s">
        <v>206</v>
      </c>
      <c r="F335" s="51" t="s">
        <v>206</v>
      </c>
      <c r="G335" s="51" t="s">
        <v>206</v>
      </c>
      <c r="H335" s="51" t="s">
        <v>206</v>
      </c>
      <c r="I335" s="76"/>
      <c r="J335" s="76"/>
      <c r="K335" s="76"/>
    </row>
    <row r="336" spans="1:11" ht="15.75" customHeight="1" outlineLevel="1" x14ac:dyDescent="0.25">
      <c r="A336" s="8" t="s">
        <v>474</v>
      </c>
      <c r="B336" s="13" t="s">
        <v>475</v>
      </c>
      <c r="C336" s="10" t="s">
        <v>206</v>
      </c>
      <c r="D336" s="51" t="s">
        <v>460</v>
      </c>
      <c r="E336" s="51" t="s">
        <v>460</v>
      </c>
      <c r="F336" s="51" t="s">
        <v>460</v>
      </c>
      <c r="G336" s="51" t="s">
        <v>460</v>
      </c>
      <c r="H336" s="51" t="s">
        <v>460</v>
      </c>
      <c r="I336" s="76"/>
      <c r="J336" s="76"/>
      <c r="K336" s="76"/>
    </row>
    <row r="337" spans="1:11" ht="15.75" customHeight="1" outlineLevel="1" x14ac:dyDescent="0.25">
      <c r="A337" s="8" t="s">
        <v>476</v>
      </c>
      <c r="B337" s="14" t="s">
        <v>477</v>
      </c>
      <c r="C337" s="10" t="s">
        <v>473</v>
      </c>
      <c r="D337" s="51" t="s">
        <v>206</v>
      </c>
      <c r="E337" s="51" t="s">
        <v>206</v>
      </c>
      <c r="F337" s="51" t="s">
        <v>206</v>
      </c>
      <c r="G337" s="51" t="s">
        <v>206</v>
      </c>
      <c r="H337" s="51" t="s">
        <v>206</v>
      </c>
      <c r="I337" s="76"/>
      <c r="J337" s="76"/>
      <c r="K337" s="76"/>
    </row>
    <row r="338" spans="1:11" ht="15.75" customHeight="1" outlineLevel="1" x14ac:dyDescent="0.25">
      <c r="A338" s="8" t="s">
        <v>478</v>
      </c>
      <c r="B338" s="14" t="s">
        <v>479</v>
      </c>
      <c r="C338" s="10" t="s">
        <v>480</v>
      </c>
      <c r="D338" s="51" t="s">
        <v>206</v>
      </c>
      <c r="E338" s="51" t="s">
        <v>206</v>
      </c>
      <c r="F338" s="51" t="s">
        <v>206</v>
      </c>
      <c r="G338" s="51" t="s">
        <v>206</v>
      </c>
      <c r="H338" s="51" t="s">
        <v>206</v>
      </c>
      <c r="I338" s="76"/>
      <c r="J338" s="76"/>
      <c r="K338" s="76"/>
    </row>
    <row r="339" spans="1:11" ht="15.75" customHeight="1" outlineLevel="1" x14ac:dyDescent="0.25">
      <c r="A339" s="8" t="s">
        <v>481</v>
      </c>
      <c r="B339" s="13" t="s">
        <v>482</v>
      </c>
      <c r="C339" s="10" t="s">
        <v>206</v>
      </c>
      <c r="D339" s="51" t="s">
        <v>460</v>
      </c>
      <c r="E339" s="51" t="s">
        <v>460</v>
      </c>
      <c r="F339" s="51" t="s">
        <v>460</v>
      </c>
      <c r="G339" s="51" t="s">
        <v>460</v>
      </c>
      <c r="H339" s="51" t="s">
        <v>460</v>
      </c>
      <c r="I339" s="76"/>
      <c r="J339" s="76"/>
      <c r="K339" s="76"/>
    </row>
    <row r="340" spans="1:11" ht="15.75" customHeight="1" outlineLevel="1" x14ac:dyDescent="0.25">
      <c r="A340" s="8" t="s">
        <v>483</v>
      </c>
      <c r="B340" s="14" t="s">
        <v>477</v>
      </c>
      <c r="C340" s="10" t="s">
        <v>473</v>
      </c>
      <c r="D340" s="51" t="s">
        <v>206</v>
      </c>
      <c r="E340" s="51" t="s">
        <v>206</v>
      </c>
      <c r="F340" s="51" t="s">
        <v>206</v>
      </c>
      <c r="G340" s="51" t="s">
        <v>206</v>
      </c>
      <c r="H340" s="51" t="s">
        <v>206</v>
      </c>
      <c r="I340" s="76"/>
      <c r="J340" s="76"/>
      <c r="K340" s="76"/>
    </row>
    <row r="341" spans="1:11" ht="15.75" customHeight="1" outlineLevel="1" x14ac:dyDescent="0.25">
      <c r="A341" s="8" t="s">
        <v>484</v>
      </c>
      <c r="B341" s="14" t="s">
        <v>485</v>
      </c>
      <c r="C341" s="10" t="s">
        <v>463</v>
      </c>
      <c r="D341" s="51" t="s">
        <v>206</v>
      </c>
      <c r="E341" s="51" t="s">
        <v>206</v>
      </c>
      <c r="F341" s="51" t="s">
        <v>206</v>
      </c>
      <c r="G341" s="51" t="s">
        <v>206</v>
      </c>
      <c r="H341" s="51" t="s">
        <v>206</v>
      </c>
      <c r="I341" s="76"/>
      <c r="J341" s="76"/>
      <c r="K341" s="76"/>
    </row>
    <row r="342" spans="1:11" ht="15.75" customHeight="1" outlineLevel="1" x14ac:dyDescent="0.25">
      <c r="A342" s="8" t="s">
        <v>486</v>
      </c>
      <c r="B342" s="14" t="s">
        <v>479</v>
      </c>
      <c r="C342" s="10" t="s">
        <v>480</v>
      </c>
      <c r="D342" s="51" t="s">
        <v>206</v>
      </c>
      <c r="E342" s="51" t="s">
        <v>206</v>
      </c>
      <c r="F342" s="51" t="s">
        <v>206</v>
      </c>
      <c r="G342" s="51" t="s">
        <v>206</v>
      </c>
      <c r="H342" s="51" t="s">
        <v>206</v>
      </c>
      <c r="I342" s="76"/>
      <c r="J342" s="76"/>
      <c r="K342" s="76"/>
    </row>
    <row r="343" spans="1:11" ht="15.75" customHeight="1" outlineLevel="1" x14ac:dyDescent="0.25">
      <c r="A343" s="8" t="s">
        <v>487</v>
      </c>
      <c r="B343" s="13" t="s">
        <v>488</v>
      </c>
      <c r="C343" s="10" t="s">
        <v>206</v>
      </c>
      <c r="D343" s="51" t="s">
        <v>460</v>
      </c>
      <c r="E343" s="51" t="s">
        <v>460</v>
      </c>
      <c r="F343" s="51" t="s">
        <v>460</v>
      </c>
      <c r="G343" s="51" t="s">
        <v>460</v>
      </c>
      <c r="H343" s="51" t="s">
        <v>460</v>
      </c>
      <c r="I343" s="76"/>
      <c r="J343" s="76"/>
      <c r="K343" s="76"/>
    </row>
    <row r="344" spans="1:11" ht="15.75" customHeight="1" outlineLevel="1" x14ac:dyDescent="0.25">
      <c r="A344" s="8" t="s">
        <v>489</v>
      </c>
      <c r="B344" s="14" t="s">
        <v>477</v>
      </c>
      <c r="C344" s="10" t="s">
        <v>473</v>
      </c>
      <c r="D344" s="51" t="s">
        <v>206</v>
      </c>
      <c r="E344" s="51" t="s">
        <v>206</v>
      </c>
      <c r="F344" s="51" t="s">
        <v>206</v>
      </c>
      <c r="G344" s="51" t="s">
        <v>206</v>
      </c>
      <c r="H344" s="51" t="s">
        <v>206</v>
      </c>
      <c r="I344" s="76"/>
      <c r="J344" s="76"/>
      <c r="K344" s="76"/>
    </row>
    <row r="345" spans="1:11" ht="15.75" customHeight="1" outlineLevel="1" x14ac:dyDescent="0.25">
      <c r="A345" s="8" t="s">
        <v>490</v>
      </c>
      <c r="B345" s="14" t="s">
        <v>479</v>
      </c>
      <c r="C345" s="10" t="s">
        <v>480</v>
      </c>
      <c r="D345" s="51" t="s">
        <v>206</v>
      </c>
      <c r="E345" s="51" t="s">
        <v>206</v>
      </c>
      <c r="F345" s="51" t="s">
        <v>206</v>
      </c>
      <c r="G345" s="51" t="s">
        <v>206</v>
      </c>
      <c r="H345" s="51" t="s">
        <v>206</v>
      </c>
      <c r="I345" s="76"/>
      <c r="J345" s="76"/>
      <c r="K345" s="76"/>
    </row>
    <row r="346" spans="1:11" ht="15.75" customHeight="1" outlineLevel="1" x14ac:dyDescent="0.25">
      <c r="A346" s="8" t="s">
        <v>491</v>
      </c>
      <c r="B346" s="13" t="s">
        <v>492</v>
      </c>
      <c r="C346" s="10" t="s">
        <v>206</v>
      </c>
      <c r="D346" s="51" t="s">
        <v>460</v>
      </c>
      <c r="E346" s="51" t="s">
        <v>460</v>
      </c>
      <c r="F346" s="51" t="s">
        <v>460</v>
      </c>
      <c r="G346" s="51" t="s">
        <v>460</v>
      </c>
      <c r="H346" s="51" t="s">
        <v>460</v>
      </c>
      <c r="I346" s="76"/>
      <c r="J346" s="76"/>
      <c r="K346" s="76"/>
    </row>
    <row r="347" spans="1:11" ht="15.75" customHeight="1" outlineLevel="1" x14ac:dyDescent="0.25">
      <c r="A347" s="8" t="s">
        <v>493</v>
      </c>
      <c r="B347" s="14" t="s">
        <v>477</v>
      </c>
      <c r="C347" s="10" t="s">
        <v>473</v>
      </c>
      <c r="D347" s="51" t="s">
        <v>206</v>
      </c>
      <c r="E347" s="51" t="s">
        <v>206</v>
      </c>
      <c r="F347" s="51" t="s">
        <v>206</v>
      </c>
      <c r="G347" s="51" t="s">
        <v>206</v>
      </c>
      <c r="H347" s="51" t="s">
        <v>206</v>
      </c>
      <c r="I347" s="76"/>
      <c r="J347" s="76"/>
      <c r="K347" s="76"/>
    </row>
    <row r="348" spans="1:11" ht="15.75" customHeight="1" outlineLevel="1" x14ac:dyDescent="0.25">
      <c r="A348" s="8" t="s">
        <v>494</v>
      </c>
      <c r="B348" s="14" t="s">
        <v>485</v>
      </c>
      <c r="C348" s="10" t="s">
        <v>463</v>
      </c>
      <c r="D348" s="51" t="s">
        <v>206</v>
      </c>
      <c r="E348" s="51" t="s">
        <v>206</v>
      </c>
      <c r="F348" s="51" t="s">
        <v>206</v>
      </c>
      <c r="G348" s="51" t="s">
        <v>206</v>
      </c>
      <c r="H348" s="51" t="s">
        <v>206</v>
      </c>
      <c r="I348" s="76"/>
      <c r="J348" s="76"/>
      <c r="K348" s="76"/>
    </row>
    <row r="349" spans="1:11" ht="15.75" customHeight="1" outlineLevel="1" x14ac:dyDescent="0.25">
      <c r="A349" s="8" t="s">
        <v>495</v>
      </c>
      <c r="B349" s="14" t="s">
        <v>479</v>
      </c>
      <c r="C349" s="10" t="s">
        <v>480</v>
      </c>
      <c r="D349" s="51" t="s">
        <v>206</v>
      </c>
      <c r="E349" s="51" t="s">
        <v>206</v>
      </c>
      <c r="F349" s="51" t="s">
        <v>206</v>
      </c>
      <c r="G349" s="51" t="s">
        <v>206</v>
      </c>
      <c r="H349" s="51" t="s">
        <v>206</v>
      </c>
      <c r="I349" s="76"/>
      <c r="J349" s="76"/>
      <c r="K349" s="76"/>
    </row>
    <row r="350" spans="1:11" x14ac:dyDescent="0.25">
      <c r="A350" s="24" t="s">
        <v>496</v>
      </c>
      <c r="B350" s="12" t="s">
        <v>497</v>
      </c>
      <c r="C350" s="25" t="s">
        <v>206</v>
      </c>
      <c r="D350" s="57" t="s">
        <v>460</v>
      </c>
      <c r="E350" s="57" t="s">
        <v>460</v>
      </c>
      <c r="F350" s="57" t="s">
        <v>460</v>
      </c>
      <c r="G350" s="57" t="s">
        <v>460</v>
      </c>
      <c r="H350" s="57" t="s">
        <v>460</v>
      </c>
      <c r="I350" s="76"/>
      <c r="J350" s="76"/>
      <c r="K350" s="76"/>
    </row>
    <row r="351" spans="1:11" ht="31.5" x14ac:dyDescent="0.25">
      <c r="A351" s="8" t="s">
        <v>498</v>
      </c>
      <c r="B351" s="13" t="s">
        <v>499</v>
      </c>
      <c r="C351" s="10" t="s">
        <v>473</v>
      </c>
      <c r="D351" s="49">
        <v>2393.3008936759043</v>
      </c>
      <c r="E351" s="49">
        <v>627.06233900000007</v>
      </c>
      <c r="F351" s="49">
        <f t="shared" ref="F351:F378" si="69">E351-D351</f>
        <v>-1766.2385546759042</v>
      </c>
      <c r="G351" s="83">
        <f t="shared" ref="G351:G378" si="70">IFERROR(F351/D351,0)</f>
        <v>-0.73799268589379652</v>
      </c>
      <c r="H351" s="49"/>
      <c r="I351" s="76"/>
      <c r="J351" s="76"/>
      <c r="K351" s="76"/>
    </row>
    <row r="352" spans="1:11" ht="31.5" x14ac:dyDescent="0.25">
      <c r="A352" s="8" t="s">
        <v>500</v>
      </c>
      <c r="B352" s="14" t="s">
        <v>501</v>
      </c>
      <c r="C352" s="10" t="s">
        <v>473</v>
      </c>
      <c r="D352" s="49">
        <v>0</v>
      </c>
      <c r="E352" s="49">
        <f>E353+E354</f>
        <v>0</v>
      </c>
      <c r="F352" s="49">
        <f t="shared" si="69"/>
        <v>0</v>
      </c>
      <c r="G352" s="83">
        <f t="shared" si="70"/>
        <v>0</v>
      </c>
      <c r="H352" s="49"/>
      <c r="I352" s="76"/>
      <c r="J352" s="76"/>
      <c r="K352" s="76"/>
    </row>
    <row r="353" spans="1:11" x14ac:dyDescent="0.25">
      <c r="A353" s="8" t="s">
        <v>502</v>
      </c>
      <c r="B353" s="67" t="s">
        <v>503</v>
      </c>
      <c r="C353" s="10" t="s">
        <v>473</v>
      </c>
      <c r="D353" s="49">
        <v>0</v>
      </c>
      <c r="E353" s="49">
        <v>0</v>
      </c>
      <c r="F353" s="49">
        <f t="shared" si="69"/>
        <v>0</v>
      </c>
      <c r="G353" s="83">
        <f t="shared" si="70"/>
        <v>0</v>
      </c>
      <c r="H353" s="49"/>
      <c r="I353" s="76"/>
      <c r="J353" s="76"/>
      <c r="K353" s="76"/>
    </row>
    <row r="354" spans="1:11" x14ac:dyDescent="0.25">
      <c r="A354" s="8" t="s">
        <v>504</v>
      </c>
      <c r="B354" s="67" t="s">
        <v>505</v>
      </c>
      <c r="C354" s="10" t="s">
        <v>473</v>
      </c>
      <c r="D354" s="49">
        <v>0</v>
      </c>
      <c r="E354" s="49">
        <v>0</v>
      </c>
      <c r="F354" s="49">
        <f t="shared" si="69"/>
        <v>0</v>
      </c>
      <c r="G354" s="83">
        <f t="shared" si="70"/>
        <v>0</v>
      </c>
      <c r="H354" s="49"/>
      <c r="I354" s="76"/>
      <c r="J354" s="76"/>
      <c r="K354" s="76"/>
    </row>
    <row r="355" spans="1:11" x14ac:dyDescent="0.25">
      <c r="A355" s="8" t="s">
        <v>506</v>
      </c>
      <c r="B355" s="13" t="s">
        <v>507</v>
      </c>
      <c r="C355" s="10" t="s">
        <v>473</v>
      </c>
      <c r="D355" s="49">
        <v>1123.5062803654209</v>
      </c>
      <c r="E355" s="49">
        <v>418.28353399999992</v>
      </c>
      <c r="F355" s="49">
        <f t="shared" si="69"/>
        <v>-705.22274636542102</v>
      </c>
      <c r="G355" s="83">
        <f t="shared" si="70"/>
        <v>-0.62769809006857269</v>
      </c>
      <c r="H355" s="49"/>
      <c r="I355" s="76"/>
      <c r="J355" s="76"/>
      <c r="K355" s="76"/>
    </row>
    <row r="356" spans="1:11" x14ac:dyDescent="0.25">
      <c r="A356" s="8" t="s">
        <v>508</v>
      </c>
      <c r="B356" s="13" t="s">
        <v>693</v>
      </c>
      <c r="C356" s="10" t="s">
        <v>463</v>
      </c>
      <c r="D356" s="49">
        <v>156.25099999999998</v>
      </c>
      <c r="E356" s="49">
        <v>146.96199999999999</v>
      </c>
      <c r="F356" s="49">
        <f t="shared" si="69"/>
        <v>-9.2889999999999873</v>
      </c>
      <c r="G356" s="83">
        <f t="shared" si="70"/>
        <v>-5.9449219524994969E-2</v>
      </c>
      <c r="H356" s="49"/>
      <c r="I356" s="76"/>
      <c r="J356" s="76"/>
      <c r="K356" s="76"/>
    </row>
    <row r="357" spans="1:11" ht="31.5" x14ac:dyDescent="0.25">
      <c r="A357" s="8" t="s">
        <v>509</v>
      </c>
      <c r="B357" s="14" t="s">
        <v>510</v>
      </c>
      <c r="C357" s="10" t="s">
        <v>463</v>
      </c>
      <c r="D357" s="49">
        <v>0</v>
      </c>
      <c r="E357" s="49">
        <v>0</v>
      </c>
      <c r="F357" s="49">
        <f t="shared" si="69"/>
        <v>0</v>
      </c>
      <c r="G357" s="83">
        <f t="shared" si="70"/>
        <v>0</v>
      </c>
      <c r="H357" s="49"/>
      <c r="I357" s="76"/>
      <c r="J357" s="76"/>
      <c r="K357" s="76"/>
    </row>
    <row r="358" spans="1:11" x14ac:dyDescent="0.25">
      <c r="A358" s="8" t="s">
        <v>511</v>
      </c>
      <c r="B358" s="67" t="s">
        <v>503</v>
      </c>
      <c r="C358" s="10" t="s">
        <v>463</v>
      </c>
      <c r="D358" s="49">
        <v>0</v>
      </c>
      <c r="E358" s="49">
        <v>0</v>
      </c>
      <c r="F358" s="49">
        <f t="shared" si="69"/>
        <v>0</v>
      </c>
      <c r="G358" s="83">
        <f t="shared" si="70"/>
        <v>0</v>
      </c>
      <c r="H358" s="49"/>
      <c r="I358" s="76"/>
      <c r="J358" s="76"/>
      <c r="K358" s="76"/>
    </row>
    <row r="359" spans="1:11" x14ac:dyDescent="0.25">
      <c r="A359" s="8" t="s">
        <v>512</v>
      </c>
      <c r="B359" s="67" t="s">
        <v>505</v>
      </c>
      <c r="C359" s="10" t="s">
        <v>463</v>
      </c>
      <c r="D359" s="49">
        <v>0</v>
      </c>
      <c r="E359" s="49">
        <v>0</v>
      </c>
      <c r="F359" s="49">
        <f t="shared" si="69"/>
        <v>0</v>
      </c>
      <c r="G359" s="83">
        <f t="shared" si="70"/>
        <v>0</v>
      </c>
      <c r="H359" s="49"/>
      <c r="I359" s="76"/>
      <c r="J359" s="76"/>
      <c r="K359" s="76"/>
    </row>
    <row r="360" spans="1:11" x14ac:dyDescent="0.25">
      <c r="A360" s="8" t="s">
        <v>513</v>
      </c>
      <c r="B360" s="13" t="s">
        <v>514</v>
      </c>
      <c r="C360" s="10" t="s">
        <v>515</v>
      </c>
      <c r="D360" s="49">
        <v>84310.42</v>
      </c>
      <c r="E360" s="96">
        <v>84052.481039999984</v>
      </c>
      <c r="F360" s="49">
        <f t="shared" si="69"/>
        <v>-257.93896000001405</v>
      </c>
      <c r="G360" s="83">
        <f t="shared" si="70"/>
        <v>-3.0593959797616246E-3</v>
      </c>
      <c r="H360" s="49"/>
      <c r="I360" s="76"/>
      <c r="J360" s="76"/>
      <c r="K360" s="76"/>
    </row>
    <row r="361" spans="1:11" ht="31.5" x14ac:dyDescent="0.25">
      <c r="A361" s="8" t="s">
        <v>516</v>
      </c>
      <c r="B361" s="13" t="s">
        <v>694</v>
      </c>
      <c r="C361" s="10" t="s">
        <v>5</v>
      </c>
      <c r="D361" s="49">
        <f>D28-D62-D63-D56</f>
        <v>1627.5721168634595</v>
      </c>
      <c r="E361" s="49">
        <f>E28-E62-E63-E56</f>
        <v>121.66219264180017</v>
      </c>
      <c r="F361" s="49">
        <f t="shared" si="69"/>
        <v>-1505.9099242216594</v>
      </c>
      <c r="G361" s="83">
        <f t="shared" si="70"/>
        <v>-0.92524927689455705</v>
      </c>
      <c r="H361" s="49"/>
      <c r="I361" s="76"/>
      <c r="J361" s="76"/>
      <c r="K361" s="76"/>
    </row>
    <row r="362" spans="1:11" x14ac:dyDescent="0.25">
      <c r="A362" s="8" t="s">
        <v>517</v>
      </c>
      <c r="B362" s="26" t="s">
        <v>518</v>
      </c>
      <c r="C362" s="10" t="s">
        <v>206</v>
      </c>
      <c r="D362" s="49" t="s">
        <v>460</v>
      </c>
      <c r="E362" s="49" t="s">
        <v>460</v>
      </c>
      <c r="F362" s="49"/>
      <c r="G362" s="83"/>
      <c r="H362" s="49"/>
      <c r="I362" s="76"/>
      <c r="J362" s="76"/>
      <c r="K362" s="76"/>
    </row>
    <row r="363" spans="1:11" x14ac:dyDescent="0.25">
      <c r="A363" s="8" t="s">
        <v>519</v>
      </c>
      <c r="B363" s="13" t="s">
        <v>520</v>
      </c>
      <c r="C363" s="10" t="s">
        <v>473</v>
      </c>
      <c r="D363" s="49">
        <v>2786.5460956326601</v>
      </c>
      <c r="E363" s="49">
        <v>764.30832999999996</v>
      </c>
      <c r="F363" s="49">
        <f t="shared" si="69"/>
        <v>-2022.2377656326603</v>
      </c>
      <c r="G363" s="83">
        <f t="shared" si="70"/>
        <v>-0.7257148083077124</v>
      </c>
      <c r="H363" s="49"/>
      <c r="I363" s="76"/>
      <c r="J363" s="76"/>
      <c r="K363" s="76"/>
    </row>
    <row r="364" spans="1:11" x14ac:dyDescent="0.25">
      <c r="A364" s="8" t="s">
        <v>521</v>
      </c>
      <c r="B364" s="13" t="s">
        <v>522</v>
      </c>
      <c r="C364" s="10" t="s">
        <v>466</v>
      </c>
      <c r="D364" s="49" t="s">
        <v>206</v>
      </c>
      <c r="E364" s="49" t="s">
        <v>206</v>
      </c>
      <c r="F364" s="49" t="s">
        <v>206</v>
      </c>
      <c r="G364" s="83">
        <f t="shared" si="70"/>
        <v>0</v>
      </c>
      <c r="H364" s="49"/>
      <c r="I364" s="76"/>
      <c r="J364" s="76"/>
      <c r="K364" s="76"/>
    </row>
    <row r="365" spans="1:11" ht="47.25" x14ac:dyDescent="0.25">
      <c r="A365" s="8" t="s">
        <v>523</v>
      </c>
      <c r="B365" s="13" t="s">
        <v>524</v>
      </c>
      <c r="C365" s="10" t="s">
        <v>5</v>
      </c>
      <c r="D365" s="49">
        <f>D28+D31-D56-D57</f>
        <v>3172.9235299386864</v>
      </c>
      <c r="E365" s="49">
        <f>E28+E31-E56-E57</f>
        <v>426.12869488333308</v>
      </c>
      <c r="F365" s="49">
        <f t="shared" si="69"/>
        <v>-2746.7948350553534</v>
      </c>
      <c r="G365" s="83">
        <f t="shared" si="70"/>
        <v>-0.86569840373947882</v>
      </c>
      <c r="H365" s="49"/>
      <c r="I365" s="76"/>
      <c r="J365" s="76"/>
      <c r="K365" s="76"/>
    </row>
    <row r="366" spans="1:11" ht="31.5" x14ac:dyDescent="0.25">
      <c r="A366" s="8" t="s">
        <v>525</v>
      </c>
      <c r="B366" s="13" t="s">
        <v>526</v>
      </c>
      <c r="C366" s="10" t="s">
        <v>5</v>
      </c>
      <c r="D366" s="49" t="s">
        <v>206</v>
      </c>
      <c r="E366" s="49" t="s">
        <v>206</v>
      </c>
      <c r="F366" s="49" t="s">
        <v>206</v>
      </c>
      <c r="G366" s="83">
        <f t="shared" si="70"/>
        <v>0</v>
      </c>
      <c r="H366" s="49"/>
      <c r="I366" s="76"/>
      <c r="J366" s="76"/>
      <c r="K366" s="76"/>
    </row>
    <row r="367" spans="1:11" ht="15.75" customHeight="1" outlineLevel="1" x14ac:dyDescent="0.25">
      <c r="A367" s="8" t="s">
        <v>527</v>
      </c>
      <c r="B367" s="26" t="s">
        <v>528</v>
      </c>
      <c r="C367" s="69" t="s">
        <v>206</v>
      </c>
      <c r="D367" s="49" t="s">
        <v>460</v>
      </c>
      <c r="E367" s="49" t="s">
        <v>460</v>
      </c>
      <c r="F367" s="49" t="e">
        <f t="shared" si="69"/>
        <v>#VALUE!</v>
      </c>
      <c r="G367" s="83">
        <f t="shared" si="70"/>
        <v>0</v>
      </c>
      <c r="H367" s="49"/>
      <c r="I367" s="76"/>
      <c r="J367" s="76"/>
      <c r="K367" s="76"/>
    </row>
    <row r="368" spans="1:11" ht="18" customHeight="1" outlineLevel="1" x14ac:dyDescent="0.25">
      <c r="A368" s="8" t="s">
        <v>529</v>
      </c>
      <c r="B368" s="13" t="s">
        <v>530</v>
      </c>
      <c r="C368" s="10" t="s">
        <v>463</v>
      </c>
      <c r="D368" s="49" t="s">
        <v>206</v>
      </c>
      <c r="E368" s="49" t="s">
        <v>206</v>
      </c>
      <c r="F368" s="49" t="e">
        <f t="shared" si="69"/>
        <v>#VALUE!</v>
      </c>
      <c r="G368" s="83">
        <f t="shared" si="70"/>
        <v>0</v>
      </c>
      <c r="H368" s="49"/>
      <c r="I368" s="76"/>
      <c r="J368" s="76"/>
      <c r="K368" s="76"/>
    </row>
    <row r="369" spans="1:11" ht="47.25" customHeight="1" outlineLevel="1" x14ac:dyDescent="0.25">
      <c r="A369" s="8" t="s">
        <v>531</v>
      </c>
      <c r="B369" s="14" t="s">
        <v>532</v>
      </c>
      <c r="C369" s="10" t="s">
        <v>463</v>
      </c>
      <c r="D369" s="49" t="s">
        <v>206</v>
      </c>
      <c r="E369" s="49" t="s">
        <v>206</v>
      </c>
      <c r="F369" s="49" t="e">
        <f t="shared" si="69"/>
        <v>#VALUE!</v>
      </c>
      <c r="G369" s="83">
        <f t="shared" si="70"/>
        <v>0</v>
      </c>
      <c r="H369" s="49"/>
      <c r="I369" s="76"/>
      <c r="J369" s="76"/>
      <c r="K369" s="76"/>
    </row>
    <row r="370" spans="1:11" ht="47.25" customHeight="1" outlineLevel="1" x14ac:dyDescent="0.25">
      <c r="A370" s="8" t="s">
        <v>533</v>
      </c>
      <c r="B370" s="14" t="s">
        <v>534</v>
      </c>
      <c r="C370" s="10" t="s">
        <v>463</v>
      </c>
      <c r="D370" s="49" t="s">
        <v>206</v>
      </c>
      <c r="E370" s="49" t="s">
        <v>206</v>
      </c>
      <c r="F370" s="49" t="e">
        <f t="shared" si="69"/>
        <v>#VALUE!</v>
      </c>
      <c r="G370" s="83">
        <f t="shared" si="70"/>
        <v>0</v>
      </c>
      <c r="H370" s="49"/>
      <c r="I370" s="76"/>
      <c r="J370" s="76"/>
      <c r="K370" s="76"/>
    </row>
    <row r="371" spans="1:11" ht="31.5" customHeight="1" outlineLevel="1" x14ac:dyDescent="0.25">
      <c r="A371" s="8" t="s">
        <v>535</v>
      </c>
      <c r="B371" s="14" t="s">
        <v>536</v>
      </c>
      <c r="C371" s="10" t="s">
        <v>463</v>
      </c>
      <c r="D371" s="49" t="s">
        <v>206</v>
      </c>
      <c r="E371" s="49" t="s">
        <v>206</v>
      </c>
      <c r="F371" s="49" t="e">
        <f t="shared" si="69"/>
        <v>#VALUE!</v>
      </c>
      <c r="G371" s="83">
        <f t="shared" si="70"/>
        <v>0</v>
      </c>
      <c r="H371" s="49"/>
      <c r="I371" s="76"/>
      <c r="J371" s="76"/>
      <c r="K371" s="76"/>
    </row>
    <row r="372" spans="1:11" ht="15.75" customHeight="1" outlineLevel="1" x14ac:dyDescent="0.25">
      <c r="A372" s="8" t="s">
        <v>537</v>
      </c>
      <c r="B372" s="13" t="s">
        <v>538</v>
      </c>
      <c r="C372" s="10" t="s">
        <v>473</v>
      </c>
      <c r="D372" s="49" t="s">
        <v>206</v>
      </c>
      <c r="E372" s="49" t="s">
        <v>206</v>
      </c>
      <c r="F372" s="49" t="e">
        <f t="shared" si="69"/>
        <v>#VALUE!</v>
      </c>
      <c r="G372" s="83">
        <f t="shared" si="70"/>
        <v>0</v>
      </c>
      <c r="H372" s="49"/>
      <c r="I372" s="76"/>
      <c r="J372" s="76"/>
      <c r="K372" s="76"/>
    </row>
    <row r="373" spans="1:11" ht="31.5" customHeight="1" outlineLevel="1" x14ac:dyDescent="0.25">
      <c r="A373" s="8" t="s">
        <v>539</v>
      </c>
      <c r="B373" s="14" t="s">
        <v>540</v>
      </c>
      <c r="C373" s="10" t="s">
        <v>473</v>
      </c>
      <c r="D373" s="49" t="s">
        <v>206</v>
      </c>
      <c r="E373" s="49" t="s">
        <v>206</v>
      </c>
      <c r="F373" s="49" t="e">
        <f t="shared" si="69"/>
        <v>#VALUE!</v>
      </c>
      <c r="G373" s="83">
        <f t="shared" si="70"/>
        <v>0</v>
      </c>
      <c r="H373" s="49"/>
      <c r="I373" s="76"/>
      <c r="J373" s="76"/>
      <c r="K373" s="76"/>
    </row>
    <row r="374" spans="1:11" ht="15.75" customHeight="1" outlineLevel="1" x14ac:dyDescent="0.25">
      <c r="A374" s="8" t="s">
        <v>541</v>
      </c>
      <c r="B374" s="14" t="s">
        <v>542</v>
      </c>
      <c r="C374" s="10" t="s">
        <v>473</v>
      </c>
      <c r="D374" s="49" t="s">
        <v>206</v>
      </c>
      <c r="E374" s="49" t="s">
        <v>206</v>
      </c>
      <c r="F374" s="49" t="e">
        <f t="shared" si="69"/>
        <v>#VALUE!</v>
      </c>
      <c r="G374" s="83">
        <f t="shared" si="70"/>
        <v>0</v>
      </c>
      <c r="H374" s="49"/>
      <c r="I374" s="76"/>
      <c r="J374" s="76"/>
      <c r="K374" s="76"/>
    </row>
    <row r="375" spans="1:11" ht="31.5" customHeight="1" outlineLevel="1" x14ac:dyDescent="0.25">
      <c r="A375" s="8" t="s">
        <v>543</v>
      </c>
      <c r="B375" s="13" t="s">
        <v>544</v>
      </c>
      <c r="C375" s="10" t="s">
        <v>5</v>
      </c>
      <c r="D375" s="49" t="s">
        <v>206</v>
      </c>
      <c r="E375" s="49" t="s">
        <v>206</v>
      </c>
      <c r="F375" s="49" t="e">
        <f t="shared" si="69"/>
        <v>#VALUE!</v>
      </c>
      <c r="G375" s="83">
        <f t="shared" si="70"/>
        <v>0</v>
      </c>
      <c r="H375" s="49"/>
      <c r="I375" s="76"/>
      <c r="J375" s="76"/>
      <c r="K375" s="76"/>
    </row>
    <row r="376" spans="1:11" ht="15.75" customHeight="1" outlineLevel="1" x14ac:dyDescent="0.25">
      <c r="A376" s="8" t="s">
        <v>545</v>
      </c>
      <c r="B376" s="14" t="s">
        <v>546</v>
      </c>
      <c r="C376" s="10" t="s">
        <v>5</v>
      </c>
      <c r="D376" s="50" t="s">
        <v>206</v>
      </c>
      <c r="E376" s="50" t="s">
        <v>206</v>
      </c>
      <c r="F376" s="50" t="e">
        <f t="shared" si="69"/>
        <v>#VALUE!</v>
      </c>
      <c r="G376" s="84">
        <f t="shared" si="70"/>
        <v>0</v>
      </c>
      <c r="H376" s="50"/>
      <c r="I376" s="76"/>
      <c r="J376" s="76"/>
      <c r="K376" s="76"/>
    </row>
    <row r="377" spans="1:11" ht="15.75" customHeight="1" outlineLevel="1" x14ac:dyDescent="0.25">
      <c r="A377" s="8" t="s">
        <v>547</v>
      </c>
      <c r="B377" s="14" t="s">
        <v>31</v>
      </c>
      <c r="C377" s="10" t="s">
        <v>5</v>
      </c>
      <c r="D377" s="50" t="s">
        <v>206</v>
      </c>
      <c r="E377" s="50" t="s">
        <v>206</v>
      </c>
      <c r="F377" s="50" t="e">
        <f t="shared" si="69"/>
        <v>#VALUE!</v>
      </c>
      <c r="G377" s="84">
        <f t="shared" si="70"/>
        <v>0</v>
      </c>
      <c r="H377" s="50"/>
      <c r="I377" s="76"/>
      <c r="J377" s="76"/>
      <c r="K377" s="76"/>
    </row>
    <row r="378" spans="1:11" ht="16.5" thickBot="1" x14ac:dyDescent="0.3">
      <c r="A378" s="21" t="s">
        <v>548</v>
      </c>
      <c r="B378" s="32" t="s">
        <v>549</v>
      </c>
      <c r="C378" s="23" t="s">
        <v>550</v>
      </c>
      <c r="D378" s="58">
        <v>2408.6999999999998</v>
      </c>
      <c r="E378" s="58">
        <v>2370.3666666666663</v>
      </c>
      <c r="F378" s="58">
        <f t="shared" si="69"/>
        <v>-38.333333333333485</v>
      </c>
      <c r="G378" s="85">
        <f t="shared" si="70"/>
        <v>-1.5914532043564366E-2</v>
      </c>
      <c r="H378" s="58"/>
      <c r="I378" s="76"/>
      <c r="J378" s="76"/>
      <c r="K378" s="76"/>
    </row>
    <row r="379" spans="1:11" x14ac:dyDescent="0.25">
      <c r="A379" s="119" t="s">
        <v>712</v>
      </c>
      <c r="B379" s="120"/>
      <c r="C379" s="120"/>
      <c r="D379" s="120"/>
      <c r="E379" s="120"/>
      <c r="F379" s="120"/>
      <c r="G379" s="120"/>
      <c r="H379" s="120"/>
      <c r="I379" s="76"/>
      <c r="J379" s="76"/>
      <c r="K379" s="76"/>
    </row>
    <row r="380" spans="1:11" ht="15" customHeight="1" thickBot="1" x14ac:dyDescent="0.3">
      <c r="A380" s="119"/>
      <c r="B380" s="120"/>
      <c r="C380" s="120"/>
      <c r="D380" s="120"/>
      <c r="E380" s="120"/>
      <c r="F380" s="120"/>
      <c r="G380" s="120"/>
      <c r="H380" s="120"/>
      <c r="I380" s="76"/>
      <c r="J380" s="76"/>
      <c r="K380" s="76"/>
    </row>
    <row r="381" spans="1:11" ht="33" customHeight="1" x14ac:dyDescent="0.25">
      <c r="A381" s="106" t="s">
        <v>0</v>
      </c>
      <c r="B381" s="108" t="s">
        <v>1</v>
      </c>
      <c r="C381" s="110" t="s">
        <v>2</v>
      </c>
      <c r="D381" s="112" t="str">
        <f t="shared" ref="D381:H381" si="71">D18</f>
        <v xml:space="preserve"> 2025 г. </v>
      </c>
      <c r="E381" s="113"/>
      <c r="F381" s="114" t="str">
        <f t="shared" si="71"/>
        <v>Отклонения от плановых значений по итогам отчетного периода</v>
      </c>
      <c r="G381" s="113">
        <f t="shared" si="71"/>
        <v>0</v>
      </c>
      <c r="H381" s="63" t="str">
        <f t="shared" si="71"/>
        <v>Причины отклонений</v>
      </c>
      <c r="I381" s="76"/>
      <c r="J381" s="76"/>
      <c r="K381" s="76"/>
    </row>
    <row r="382" spans="1:11" ht="27" customHeight="1" x14ac:dyDescent="0.25">
      <c r="A382" s="107"/>
      <c r="B382" s="109"/>
      <c r="C382" s="111"/>
      <c r="D382" s="1" t="str">
        <f>D19</f>
        <v xml:space="preserve">План </v>
      </c>
      <c r="E382" s="1" t="str">
        <f t="shared" ref="E382:G382" si="72">E19</f>
        <v>Факт</v>
      </c>
      <c r="F382" s="1" t="str">
        <f t="shared" si="72"/>
        <v>в ед. измерений</v>
      </c>
      <c r="G382" s="1" t="str">
        <f t="shared" si="72"/>
        <v>в процентах, %</v>
      </c>
      <c r="H382" s="1"/>
      <c r="I382" s="76"/>
      <c r="J382" s="76"/>
      <c r="K382" s="76"/>
    </row>
    <row r="383" spans="1:11" ht="16.5" thickBot="1" x14ac:dyDescent="0.3">
      <c r="A383" s="34">
        <v>1</v>
      </c>
      <c r="B383" s="4">
        <v>2</v>
      </c>
      <c r="C383" s="35">
        <v>3</v>
      </c>
      <c r="D383" s="3">
        <v>8</v>
      </c>
      <c r="E383" s="3">
        <v>9</v>
      </c>
      <c r="F383" s="3">
        <v>11</v>
      </c>
      <c r="G383" s="3">
        <v>12</v>
      </c>
      <c r="H383" s="3"/>
      <c r="I383" s="76"/>
      <c r="J383" s="76"/>
      <c r="K383" s="76"/>
    </row>
    <row r="384" spans="1:11" ht="30.75" customHeight="1" x14ac:dyDescent="0.25">
      <c r="A384" s="103" t="s">
        <v>551</v>
      </c>
      <c r="B384" s="104"/>
      <c r="C384" s="25" t="s">
        <v>5</v>
      </c>
      <c r="D384" s="36">
        <f t="shared" ref="D384" si="73">D385+D444</f>
        <v>4220.409852681496</v>
      </c>
      <c r="E384" s="36">
        <f>E385+E444</f>
        <v>634.57533892599997</v>
      </c>
      <c r="F384" s="36">
        <f t="shared" ref="F384:F447" si="74">E384-D384</f>
        <v>-3585.8345137554961</v>
      </c>
      <c r="G384" s="86">
        <f t="shared" ref="G384:G447" si="75">IFERROR(F384/D384,0)</f>
        <v>-0.84964129999772098</v>
      </c>
      <c r="H384" s="36"/>
      <c r="I384" s="76"/>
      <c r="J384" s="76"/>
      <c r="K384" s="76"/>
    </row>
    <row r="385" spans="1:11" x14ac:dyDescent="0.25">
      <c r="A385" s="8" t="s">
        <v>4</v>
      </c>
      <c r="B385" s="37" t="s">
        <v>552</v>
      </c>
      <c r="C385" s="10" t="s">
        <v>5</v>
      </c>
      <c r="D385" s="38">
        <f t="shared" ref="D385" si="76">D386+D410+D438+D439</f>
        <v>3609.1332546883214</v>
      </c>
      <c r="E385" s="38">
        <f>E386+E410+E438+E439</f>
        <v>634.57533892599997</v>
      </c>
      <c r="F385" s="38">
        <f t="shared" si="74"/>
        <v>-2974.5579157623215</v>
      </c>
      <c r="G385" s="87">
        <f t="shared" si="75"/>
        <v>-0.8241751428541253</v>
      </c>
      <c r="H385" s="38"/>
      <c r="I385" s="76"/>
      <c r="J385" s="76"/>
      <c r="K385" s="76"/>
    </row>
    <row r="386" spans="1:11" x14ac:dyDescent="0.25">
      <c r="A386" s="8" t="s">
        <v>6</v>
      </c>
      <c r="B386" s="13" t="s">
        <v>553</v>
      </c>
      <c r="C386" s="10" t="s">
        <v>5</v>
      </c>
      <c r="D386" s="38">
        <f t="shared" ref="D386" si="77">D387+D409</f>
        <v>1055.9397868773019</v>
      </c>
      <c r="E386" s="38">
        <f>E387+E409</f>
        <v>90.683164870000013</v>
      </c>
      <c r="F386" s="38">
        <f t="shared" si="74"/>
        <v>-965.25662200730187</v>
      </c>
      <c r="G386" s="87">
        <f t="shared" si="75"/>
        <v>-0.91412089401596031</v>
      </c>
      <c r="H386" s="38"/>
      <c r="I386" s="76"/>
      <c r="J386" s="76"/>
      <c r="K386" s="76"/>
    </row>
    <row r="387" spans="1:11" ht="31.5" x14ac:dyDescent="0.25">
      <c r="A387" s="8" t="s">
        <v>8</v>
      </c>
      <c r="B387" s="14" t="s">
        <v>554</v>
      </c>
      <c r="C387" s="10" t="s">
        <v>5</v>
      </c>
      <c r="D387" s="38">
        <f t="shared" ref="D387" si="78">D393+D395+D400</f>
        <v>1055.9397868773019</v>
      </c>
      <c r="E387" s="38">
        <f>E393+E395+E400</f>
        <v>90.683164870000013</v>
      </c>
      <c r="F387" s="38">
        <f t="shared" si="74"/>
        <v>-965.25662200730187</v>
      </c>
      <c r="G387" s="87">
        <f t="shared" si="75"/>
        <v>-0.91412089401596031</v>
      </c>
      <c r="H387" s="38"/>
      <c r="I387" s="76"/>
      <c r="J387" s="76"/>
      <c r="K387" s="76"/>
    </row>
    <row r="388" spans="1:11" ht="15.75" customHeight="1" outlineLevel="1" x14ac:dyDescent="0.25">
      <c r="A388" s="8" t="s">
        <v>555</v>
      </c>
      <c r="B388" s="16" t="s">
        <v>556</v>
      </c>
      <c r="C388" s="10" t="s">
        <v>5</v>
      </c>
      <c r="D388" s="38" t="s">
        <v>206</v>
      </c>
      <c r="E388" s="38" t="s">
        <v>206</v>
      </c>
      <c r="F388" s="38" t="e">
        <f t="shared" si="74"/>
        <v>#VALUE!</v>
      </c>
      <c r="G388" s="87">
        <f t="shared" si="75"/>
        <v>0</v>
      </c>
      <c r="H388" s="38"/>
      <c r="I388" s="76"/>
      <c r="J388" s="76"/>
      <c r="K388" s="76"/>
    </row>
    <row r="389" spans="1:11" ht="31.5" customHeight="1" outlineLevel="1" x14ac:dyDescent="0.25">
      <c r="A389" s="8" t="s">
        <v>557</v>
      </c>
      <c r="B389" s="17" t="s">
        <v>9</v>
      </c>
      <c r="C389" s="10" t="s">
        <v>5</v>
      </c>
      <c r="D389" s="38" t="s">
        <v>206</v>
      </c>
      <c r="E389" s="38" t="s">
        <v>206</v>
      </c>
      <c r="F389" s="38" t="e">
        <f t="shared" si="74"/>
        <v>#VALUE!</v>
      </c>
      <c r="G389" s="87">
        <f t="shared" si="75"/>
        <v>0</v>
      </c>
      <c r="H389" s="38"/>
      <c r="I389" s="76"/>
      <c r="J389" s="76"/>
      <c r="K389" s="76"/>
    </row>
    <row r="390" spans="1:11" ht="31.5" customHeight="1" outlineLevel="1" x14ac:dyDescent="0.25">
      <c r="A390" s="8" t="s">
        <v>558</v>
      </c>
      <c r="B390" s="17" t="s">
        <v>11</v>
      </c>
      <c r="C390" s="10" t="s">
        <v>5</v>
      </c>
      <c r="D390" s="38" t="s">
        <v>206</v>
      </c>
      <c r="E390" s="38" t="s">
        <v>206</v>
      </c>
      <c r="F390" s="38" t="e">
        <f t="shared" si="74"/>
        <v>#VALUE!</v>
      </c>
      <c r="G390" s="87">
        <f t="shared" si="75"/>
        <v>0</v>
      </c>
      <c r="H390" s="38"/>
      <c r="I390" s="76"/>
      <c r="J390" s="76"/>
      <c r="K390" s="76"/>
    </row>
    <row r="391" spans="1:11" ht="31.5" customHeight="1" outlineLevel="1" x14ac:dyDescent="0.25">
      <c r="A391" s="8" t="s">
        <v>559</v>
      </c>
      <c r="B391" s="17" t="s">
        <v>13</v>
      </c>
      <c r="C391" s="10" t="s">
        <v>5</v>
      </c>
      <c r="D391" s="38" t="s">
        <v>206</v>
      </c>
      <c r="E391" s="38" t="s">
        <v>206</v>
      </c>
      <c r="F391" s="38" t="e">
        <f t="shared" si="74"/>
        <v>#VALUE!</v>
      </c>
      <c r="G391" s="87">
        <f t="shared" si="75"/>
        <v>0</v>
      </c>
      <c r="H391" s="38"/>
      <c r="I391" s="76"/>
      <c r="J391" s="76"/>
      <c r="K391" s="76"/>
    </row>
    <row r="392" spans="1:11" ht="15.75" customHeight="1" outlineLevel="1" x14ac:dyDescent="0.25">
      <c r="A392" s="8" t="s">
        <v>560</v>
      </c>
      <c r="B392" s="16" t="s">
        <v>561</v>
      </c>
      <c r="C392" s="10" t="s">
        <v>5</v>
      </c>
      <c r="D392" s="38" t="s">
        <v>206</v>
      </c>
      <c r="E392" s="38" t="s">
        <v>206</v>
      </c>
      <c r="F392" s="38" t="e">
        <f t="shared" si="74"/>
        <v>#VALUE!</v>
      </c>
      <c r="G392" s="87">
        <f t="shared" si="75"/>
        <v>0</v>
      </c>
      <c r="H392" s="38"/>
      <c r="I392" s="76"/>
      <c r="J392" s="76"/>
      <c r="K392" s="76"/>
    </row>
    <row r="393" spans="1:11" x14ac:dyDescent="0.25">
      <c r="A393" s="8" t="s">
        <v>562</v>
      </c>
      <c r="B393" s="16" t="s">
        <v>563</v>
      </c>
      <c r="C393" s="10" t="s">
        <v>5</v>
      </c>
      <c r="D393" s="38">
        <v>0</v>
      </c>
      <c r="E393" s="38">
        <v>0</v>
      </c>
      <c r="F393" s="38">
        <f t="shared" si="74"/>
        <v>0</v>
      </c>
      <c r="G393" s="87">
        <f t="shared" si="75"/>
        <v>0</v>
      </c>
      <c r="H393" s="38"/>
      <c r="I393" s="76"/>
      <c r="J393" s="76"/>
      <c r="K393" s="76"/>
    </row>
    <row r="394" spans="1:11" ht="15.75" customHeight="1" outlineLevel="1" x14ac:dyDescent="0.25">
      <c r="A394" s="8" t="s">
        <v>564</v>
      </c>
      <c r="B394" s="16" t="s">
        <v>565</v>
      </c>
      <c r="C394" s="10" t="s">
        <v>5</v>
      </c>
      <c r="D394" s="38" t="s">
        <v>206</v>
      </c>
      <c r="E394" s="38" t="s">
        <v>206</v>
      </c>
      <c r="F394" s="38" t="e">
        <f t="shared" si="74"/>
        <v>#VALUE!</v>
      </c>
      <c r="G394" s="87">
        <f t="shared" si="75"/>
        <v>0</v>
      </c>
      <c r="H394" s="38"/>
      <c r="I394" s="76"/>
      <c r="J394" s="76"/>
      <c r="K394" s="76"/>
    </row>
    <row r="395" spans="1:11" x14ac:dyDescent="0.25">
      <c r="A395" s="8" t="s">
        <v>566</v>
      </c>
      <c r="B395" s="16" t="s">
        <v>567</v>
      </c>
      <c r="C395" s="10" t="s">
        <v>5</v>
      </c>
      <c r="D395" s="38">
        <f t="shared" ref="D395" si="79">D396+D398</f>
        <v>1055.9397868773019</v>
      </c>
      <c r="E395" s="38">
        <v>90.683164870000013</v>
      </c>
      <c r="F395" s="38">
        <f t="shared" si="74"/>
        <v>-965.25662200730187</v>
      </c>
      <c r="G395" s="87">
        <f t="shared" si="75"/>
        <v>-0.91412089401596031</v>
      </c>
      <c r="H395" s="38"/>
      <c r="I395" s="76"/>
      <c r="J395" s="76"/>
      <c r="K395" s="76"/>
    </row>
    <row r="396" spans="1:11" ht="31.5" x14ac:dyDescent="0.25">
      <c r="A396" s="8" t="s">
        <v>568</v>
      </c>
      <c r="B396" s="17" t="s">
        <v>569</v>
      </c>
      <c r="C396" s="10" t="s">
        <v>5</v>
      </c>
      <c r="D396" s="38">
        <v>0</v>
      </c>
      <c r="E396" s="38">
        <v>0</v>
      </c>
      <c r="F396" s="38">
        <f t="shared" si="74"/>
        <v>0</v>
      </c>
      <c r="G396" s="87">
        <f t="shared" si="75"/>
        <v>0</v>
      </c>
      <c r="H396" s="38"/>
      <c r="I396" s="76"/>
      <c r="J396" s="76"/>
      <c r="K396" s="76"/>
    </row>
    <row r="397" spans="1:11" x14ac:dyDescent="0.25">
      <c r="A397" s="8" t="s">
        <v>570</v>
      </c>
      <c r="B397" s="17" t="s">
        <v>571</v>
      </c>
      <c r="C397" s="10" t="s">
        <v>5</v>
      </c>
      <c r="D397" s="38">
        <v>0</v>
      </c>
      <c r="E397" s="38">
        <v>0</v>
      </c>
      <c r="F397" s="38">
        <f t="shared" si="74"/>
        <v>0</v>
      </c>
      <c r="G397" s="87">
        <f t="shared" si="75"/>
        <v>0</v>
      </c>
      <c r="H397" s="38"/>
      <c r="I397" s="76"/>
      <c r="J397" s="76"/>
      <c r="K397" s="76"/>
    </row>
    <row r="398" spans="1:11" x14ac:dyDescent="0.25">
      <c r="A398" s="8" t="s">
        <v>572</v>
      </c>
      <c r="B398" s="17" t="s">
        <v>573</v>
      </c>
      <c r="C398" s="10" t="s">
        <v>5</v>
      </c>
      <c r="D398" s="38">
        <f t="shared" ref="D398" si="80">D399</f>
        <v>1055.9397868773019</v>
      </c>
      <c r="E398" s="38">
        <f t="shared" ref="E398" si="81">E399</f>
        <v>90.683164870000013</v>
      </c>
      <c r="F398" s="38">
        <f t="shared" si="74"/>
        <v>-965.25662200730187</v>
      </c>
      <c r="G398" s="87">
        <f t="shared" si="75"/>
        <v>-0.91412089401596031</v>
      </c>
      <c r="H398" s="38"/>
      <c r="I398" s="76"/>
      <c r="J398" s="76"/>
      <c r="K398" s="76"/>
    </row>
    <row r="399" spans="1:11" x14ac:dyDescent="0.25">
      <c r="A399" s="8" t="s">
        <v>574</v>
      </c>
      <c r="B399" s="17" t="s">
        <v>571</v>
      </c>
      <c r="C399" s="10" t="s">
        <v>5</v>
      </c>
      <c r="D399" s="38">
        <v>1055.9397868773019</v>
      </c>
      <c r="E399" s="38">
        <v>90.683164870000013</v>
      </c>
      <c r="F399" s="38">
        <f t="shared" si="74"/>
        <v>-965.25662200730187</v>
      </c>
      <c r="G399" s="87">
        <f t="shared" si="75"/>
        <v>-0.91412089401596031</v>
      </c>
      <c r="H399" s="38"/>
      <c r="I399" s="76"/>
      <c r="J399" s="76"/>
      <c r="K399" s="76"/>
    </row>
    <row r="400" spans="1:11" x14ac:dyDescent="0.25">
      <c r="A400" s="8" t="s">
        <v>575</v>
      </c>
      <c r="B400" s="16" t="s">
        <v>576</v>
      </c>
      <c r="C400" s="10" t="s">
        <v>5</v>
      </c>
      <c r="D400" s="38">
        <v>0</v>
      </c>
      <c r="E400" s="38">
        <v>0</v>
      </c>
      <c r="F400" s="38">
        <f t="shared" si="74"/>
        <v>0</v>
      </c>
      <c r="G400" s="87">
        <f t="shared" si="75"/>
        <v>0</v>
      </c>
      <c r="H400" s="38"/>
      <c r="I400" s="76"/>
      <c r="J400" s="76"/>
      <c r="K400" s="76"/>
    </row>
    <row r="401" spans="1:11" ht="15.75" customHeight="1" outlineLevel="1" x14ac:dyDescent="0.25">
      <c r="A401" s="8" t="s">
        <v>577</v>
      </c>
      <c r="B401" s="16" t="s">
        <v>388</v>
      </c>
      <c r="C401" s="10" t="s">
        <v>5</v>
      </c>
      <c r="D401" s="38" t="s">
        <v>206</v>
      </c>
      <c r="E401" s="38" t="s">
        <v>206</v>
      </c>
      <c r="F401" s="38" t="e">
        <f t="shared" si="74"/>
        <v>#VALUE!</v>
      </c>
      <c r="G401" s="87">
        <f t="shared" si="75"/>
        <v>0</v>
      </c>
      <c r="H401" s="38"/>
      <c r="I401" s="76"/>
      <c r="J401" s="76"/>
      <c r="K401" s="76"/>
    </row>
    <row r="402" spans="1:11" ht="31.5" customHeight="1" outlineLevel="1" x14ac:dyDescent="0.25">
      <c r="A402" s="8" t="s">
        <v>578</v>
      </c>
      <c r="B402" s="16" t="s">
        <v>579</v>
      </c>
      <c r="C402" s="10" t="s">
        <v>5</v>
      </c>
      <c r="D402" s="38" t="s">
        <v>206</v>
      </c>
      <c r="E402" s="38" t="s">
        <v>206</v>
      </c>
      <c r="F402" s="38" t="e">
        <f t="shared" si="74"/>
        <v>#VALUE!</v>
      </c>
      <c r="G402" s="87">
        <f t="shared" si="75"/>
        <v>0</v>
      </c>
      <c r="H402" s="38"/>
      <c r="I402" s="76"/>
      <c r="J402" s="76"/>
      <c r="K402" s="76"/>
    </row>
    <row r="403" spans="1:11" ht="18" customHeight="1" outlineLevel="1" x14ac:dyDescent="0.25">
      <c r="A403" s="8" t="s">
        <v>580</v>
      </c>
      <c r="B403" s="17" t="s">
        <v>29</v>
      </c>
      <c r="C403" s="10" t="s">
        <v>5</v>
      </c>
      <c r="D403" s="38" t="s">
        <v>206</v>
      </c>
      <c r="E403" s="38" t="s">
        <v>206</v>
      </c>
      <c r="F403" s="38" t="e">
        <f t="shared" si="74"/>
        <v>#VALUE!</v>
      </c>
      <c r="G403" s="87">
        <f t="shared" si="75"/>
        <v>0</v>
      </c>
      <c r="H403" s="38"/>
      <c r="I403" s="76"/>
      <c r="J403" s="76"/>
      <c r="K403" s="76"/>
    </row>
    <row r="404" spans="1:11" ht="18" customHeight="1" outlineLevel="1" x14ac:dyDescent="0.25">
      <c r="A404" s="8" t="s">
        <v>581</v>
      </c>
      <c r="B404" s="70" t="s">
        <v>31</v>
      </c>
      <c r="C404" s="10" t="s">
        <v>5</v>
      </c>
      <c r="D404" s="38" t="s">
        <v>206</v>
      </c>
      <c r="E404" s="38" t="s">
        <v>206</v>
      </c>
      <c r="F404" s="38" t="e">
        <f t="shared" si="74"/>
        <v>#VALUE!</v>
      </c>
      <c r="G404" s="87">
        <f t="shared" si="75"/>
        <v>0</v>
      </c>
      <c r="H404" s="38"/>
      <c r="I404" s="76"/>
      <c r="J404" s="76"/>
      <c r="K404" s="76"/>
    </row>
    <row r="405" spans="1:11" ht="31.5" customHeight="1" outlineLevel="1" x14ac:dyDescent="0.25">
      <c r="A405" s="8" t="s">
        <v>10</v>
      </c>
      <c r="B405" s="14" t="s">
        <v>582</v>
      </c>
      <c r="C405" s="10" t="s">
        <v>5</v>
      </c>
      <c r="D405" s="38" t="s">
        <v>206</v>
      </c>
      <c r="E405" s="38" t="s">
        <v>206</v>
      </c>
      <c r="F405" s="38" t="e">
        <f t="shared" si="74"/>
        <v>#VALUE!</v>
      </c>
      <c r="G405" s="87">
        <f t="shared" si="75"/>
        <v>0</v>
      </c>
      <c r="H405" s="38"/>
      <c r="I405" s="76"/>
      <c r="J405" s="76"/>
      <c r="K405" s="76"/>
    </row>
    <row r="406" spans="1:11" ht="31.5" customHeight="1" outlineLevel="1" x14ac:dyDescent="0.25">
      <c r="A406" s="8" t="s">
        <v>583</v>
      </c>
      <c r="B406" s="16" t="s">
        <v>9</v>
      </c>
      <c r="C406" s="10" t="s">
        <v>5</v>
      </c>
      <c r="D406" s="38" t="s">
        <v>206</v>
      </c>
      <c r="E406" s="38" t="s">
        <v>206</v>
      </c>
      <c r="F406" s="38" t="e">
        <f t="shared" si="74"/>
        <v>#VALUE!</v>
      </c>
      <c r="G406" s="87">
        <f t="shared" si="75"/>
        <v>0</v>
      </c>
      <c r="H406" s="38"/>
      <c r="I406" s="76"/>
      <c r="J406" s="76"/>
      <c r="K406" s="76"/>
    </row>
    <row r="407" spans="1:11" ht="31.5" customHeight="1" outlineLevel="1" x14ac:dyDescent="0.25">
      <c r="A407" s="8" t="s">
        <v>584</v>
      </c>
      <c r="B407" s="16" t="s">
        <v>11</v>
      </c>
      <c r="C407" s="10" t="s">
        <v>5</v>
      </c>
      <c r="D407" s="38" t="s">
        <v>206</v>
      </c>
      <c r="E407" s="38" t="s">
        <v>206</v>
      </c>
      <c r="F407" s="38" t="e">
        <f t="shared" si="74"/>
        <v>#VALUE!</v>
      </c>
      <c r="G407" s="87">
        <f t="shared" si="75"/>
        <v>0</v>
      </c>
      <c r="H407" s="38"/>
      <c r="I407" s="76"/>
      <c r="J407" s="76"/>
      <c r="K407" s="76"/>
    </row>
    <row r="408" spans="1:11" ht="31.5" customHeight="1" outlineLevel="1" x14ac:dyDescent="0.25">
      <c r="A408" s="8" t="s">
        <v>585</v>
      </c>
      <c r="B408" s="16" t="s">
        <v>13</v>
      </c>
      <c r="C408" s="10" t="s">
        <v>5</v>
      </c>
      <c r="D408" s="38" t="s">
        <v>206</v>
      </c>
      <c r="E408" s="38" t="s">
        <v>206</v>
      </c>
      <c r="F408" s="38" t="e">
        <f t="shared" si="74"/>
        <v>#VALUE!</v>
      </c>
      <c r="G408" s="87">
        <f t="shared" si="75"/>
        <v>0</v>
      </c>
      <c r="H408" s="38"/>
      <c r="I408" s="76"/>
      <c r="J408" s="76"/>
      <c r="K408" s="76"/>
    </row>
    <row r="409" spans="1:11" x14ac:dyDescent="0.25">
      <c r="A409" s="8" t="s">
        <v>12</v>
      </c>
      <c r="B409" s="14" t="s">
        <v>586</v>
      </c>
      <c r="C409" s="10" t="s">
        <v>5</v>
      </c>
      <c r="D409" s="38">
        <v>0</v>
      </c>
      <c r="E409" s="38">
        <v>0</v>
      </c>
      <c r="F409" s="38">
        <f t="shared" si="74"/>
        <v>0</v>
      </c>
      <c r="G409" s="87">
        <f t="shared" si="75"/>
        <v>0</v>
      </c>
      <c r="H409" s="38"/>
      <c r="I409" s="76"/>
      <c r="J409" s="76"/>
      <c r="K409" s="76"/>
    </row>
    <row r="410" spans="1:11" x14ac:dyDescent="0.25">
      <c r="A410" s="8" t="s">
        <v>14</v>
      </c>
      <c r="B410" s="13" t="s">
        <v>587</v>
      </c>
      <c r="C410" s="10" t="s">
        <v>5</v>
      </c>
      <c r="D410" s="38">
        <f t="shared" ref="D410" si="82">D411+D424+D425</f>
        <v>158.78124620194404</v>
      </c>
      <c r="E410" s="38">
        <f t="shared" ref="E410" si="83">E411+E424+E425</f>
        <v>65.277221641666671</v>
      </c>
      <c r="F410" s="38">
        <f t="shared" si="74"/>
        <v>-93.504024560277372</v>
      </c>
      <c r="G410" s="87">
        <f t="shared" si="75"/>
        <v>-0.58888582119676391</v>
      </c>
      <c r="H410" s="38"/>
      <c r="I410" s="76"/>
      <c r="J410" s="76"/>
      <c r="K410" s="76"/>
    </row>
    <row r="411" spans="1:11" x14ac:dyDescent="0.25">
      <c r="A411" s="8" t="s">
        <v>588</v>
      </c>
      <c r="B411" s="14" t="s">
        <v>589</v>
      </c>
      <c r="C411" s="10" t="s">
        <v>5</v>
      </c>
      <c r="D411" s="38">
        <f t="shared" ref="D411" si="84">D417+D419</f>
        <v>158.78124620194404</v>
      </c>
      <c r="E411" s="38">
        <f t="shared" ref="E411" si="85">E417+E419</f>
        <v>65.277221641666671</v>
      </c>
      <c r="F411" s="38">
        <f t="shared" si="74"/>
        <v>-93.504024560277372</v>
      </c>
      <c r="G411" s="87">
        <f t="shared" si="75"/>
        <v>-0.58888582119676391</v>
      </c>
      <c r="H411" s="38"/>
      <c r="I411" s="76"/>
      <c r="J411" s="76"/>
      <c r="K411" s="76"/>
    </row>
    <row r="412" spans="1:11" ht="15.75" customHeight="1" outlineLevel="1" x14ac:dyDescent="0.25">
      <c r="A412" s="8" t="s">
        <v>590</v>
      </c>
      <c r="B412" s="16" t="s">
        <v>591</v>
      </c>
      <c r="C412" s="10" t="s">
        <v>5</v>
      </c>
      <c r="D412" s="38" t="s">
        <v>206</v>
      </c>
      <c r="E412" s="38" t="s">
        <v>206</v>
      </c>
      <c r="F412" s="38" t="e">
        <f t="shared" si="74"/>
        <v>#VALUE!</v>
      </c>
      <c r="G412" s="87">
        <f t="shared" si="75"/>
        <v>0</v>
      </c>
      <c r="H412" s="38"/>
      <c r="I412" s="76"/>
      <c r="J412" s="76"/>
      <c r="K412" s="76"/>
    </row>
    <row r="413" spans="1:11" ht="31.5" customHeight="1" outlineLevel="1" x14ac:dyDescent="0.25">
      <c r="A413" s="8" t="s">
        <v>592</v>
      </c>
      <c r="B413" s="16" t="s">
        <v>9</v>
      </c>
      <c r="C413" s="10" t="s">
        <v>5</v>
      </c>
      <c r="D413" s="38" t="s">
        <v>206</v>
      </c>
      <c r="E413" s="38" t="s">
        <v>206</v>
      </c>
      <c r="F413" s="38" t="e">
        <f t="shared" si="74"/>
        <v>#VALUE!</v>
      </c>
      <c r="G413" s="87">
        <f t="shared" si="75"/>
        <v>0</v>
      </c>
      <c r="H413" s="38"/>
      <c r="I413" s="76"/>
      <c r="J413" s="76"/>
      <c r="K413" s="76"/>
    </row>
    <row r="414" spans="1:11" ht="31.5" customHeight="1" outlineLevel="1" x14ac:dyDescent="0.25">
      <c r="A414" s="8" t="s">
        <v>593</v>
      </c>
      <c r="B414" s="16" t="s">
        <v>11</v>
      </c>
      <c r="C414" s="10" t="s">
        <v>5</v>
      </c>
      <c r="D414" s="38" t="s">
        <v>206</v>
      </c>
      <c r="E414" s="38" t="s">
        <v>206</v>
      </c>
      <c r="F414" s="38" t="e">
        <f t="shared" si="74"/>
        <v>#VALUE!</v>
      </c>
      <c r="G414" s="87">
        <f t="shared" si="75"/>
        <v>0</v>
      </c>
      <c r="H414" s="38"/>
      <c r="I414" s="76"/>
      <c r="J414" s="76"/>
      <c r="K414" s="76"/>
    </row>
    <row r="415" spans="1:11" ht="31.5" customHeight="1" outlineLevel="1" x14ac:dyDescent="0.25">
      <c r="A415" s="8" t="s">
        <v>594</v>
      </c>
      <c r="B415" s="16" t="s">
        <v>13</v>
      </c>
      <c r="C415" s="10" t="s">
        <v>5</v>
      </c>
      <c r="D415" s="38" t="s">
        <v>206</v>
      </c>
      <c r="E415" s="38" t="s">
        <v>206</v>
      </c>
      <c r="F415" s="38" t="e">
        <f t="shared" si="74"/>
        <v>#VALUE!</v>
      </c>
      <c r="G415" s="87">
        <f t="shared" si="75"/>
        <v>0</v>
      </c>
      <c r="H415" s="38"/>
      <c r="I415" s="76"/>
      <c r="J415" s="76"/>
      <c r="K415" s="76"/>
    </row>
    <row r="416" spans="1:11" ht="15.75" customHeight="1" outlineLevel="1" x14ac:dyDescent="0.25">
      <c r="A416" s="8" t="s">
        <v>595</v>
      </c>
      <c r="B416" s="16" t="s">
        <v>374</v>
      </c>
      <c r="C416" s="10" t="s">
        <v>5</v>
      </c>
      <c r="D416" s="38" t="s">
        <v>206</v>
      </c>
      <c r="E416" s="38" t="s">
        <v>206</v>
      </c>
      <c r="F416" s="38" t="e">
        <f t="shared" si="74"/>
        <v>#VALUE!</v>
      </c>
      <c r="G416" s="87">
        <f t="shared" si="75"/>
        <v>0</v>
      </c>
      <c r="H416" s="38"/>
      <c r="I416" s="76"/>
      <c r="J416" s="76"/>
      <c r="K416" s="76"/>
    </row>
    <row r="417" spans="1:11" x14ac:dyDescent="0.25">
      <c r="A417" s="8" t="s">
        <v>596</v>
      </c>
      <c r="B417" s="16" t="s">
        <v>377</v>
      </c>
      <c r="C417" s="10" t="s">
        <v>5</v>
      </c>
      <c r="D417" s="38">
        <v>158.78124620194404</v>
      </c>
      <c r="E417" s="38">
        <v>65.277221641666671</v>
      </c>
      <c r="F417" s="38">
        <f t="shared" si="74"/>
        <v>-93.504024560277372</v>
      </c>
      <c r="G417" s="87">
        <f t="shared" si="75"/>
        <v>-0.58888582119676391</v>
      </c>
      <c r="H417" s="38"/>
      <c r="I417" s="76"/>
      <c r="J417" s="76"/>
      <c r="K417" s="76"/>
    </row>
    <row r="418" spans="1:11" ht="15.75" customHeight="1" outlineLevel="1" x14ac:dyDescent="0.25">
      <c r="A418" s="8" t="s">
        <v>597</v>
      </c>
      <c r="B418" s="16" t="s">
        <v>380</v>
      </c>
      <c r="C418" s="10" t="s">
        <v>5</v>
      </c>
      <c r="D418" s="38" t="s">
        <v>206</v>
      </c>
      <c r="E418" s="38" t="s">
        <v>206</v>
      </c>
      <c r="F418" s="38" t="e">
        <f t="shared" si="74"/>
        <v>#VALUE!</v>
      </c>
      <c r="G418" s="87">
        <f t="shared" si="75"/>
        <v>0</v>
      </c>
      <c r="H418" s="38"/>
      <c r="I418" s="76"/>
      <c r="J418" s="76"/>
      <c r="K418" s="76"/>
    </row>
    <row r="419" spans="1:11" x14ac:dyDescent="0.25">
      <c r="A419" s="8" t="s">
        <v>598</v>
      </c>
      <c r="B419" s="16" t="s">
        <v>386</v>
      </c>
      <c r="C419" s="10" t="s">
        <v>5</v>
      </c>
      <c r="D419" s="38">
        <v>0</v>
      </c>
      <c r="E419" s="38">
        <v>0</v>
      </c>
      <c r="F419" s="38">
        <f t="shared" si="74"/>
        <v>0</v>
      </c>
      <c r="G419" s="87">
        <f t="shared" si="75"/>
        <v>0</v>
      </c>
      <c r="H419" s="38"/>
      <c r="I419" s="76"/>
      <c r="J419" s="76"/>
      <c r="K419" s="76"/>
    </row>
    <row r="420" spans="1:11" ht="15.75" customHeight="1" outlineLevel="1" x14ac:dyDescent="0.25">
      <c r="A420" s="8" t="s">
        <v>599</v>
      </c>
      <c r="B420" s="16" t="s">
        <v>388</v>
      </c>
      <c r="C420" s="10" t="s">
        <v>5</v>
      </c>
      <c r="D420" s="38" t="s">
        <v>206</v>
      </c>
      <c r="E420" s="38" t="s">
        <v>206</v>
      </c>
      <c r="F420" s="38" t="e">
        <f t="shared" si="74"/>
        <v>#VALUE!</v>
      </c>
      <c r="G420" s="87">
        <f t="shared" si="75"/>
        <v>0</v>
      </c>
      <c r="H420" s="38"/>
      <c r="I420" s="76"/>
      <c r="J420" s="76"/>
      <c r="K420" s="76"/>
    </row>
    <row r="421" spans="1:11" ht="31.5" customHeight="1" outlineLevel="1" x14ac:dyDescent="0.25">
      <c r="A421" s="8" t="s">
        <v>600</v>
      </c>
      <c r="B421" s="16" t="s">
        <v>391</v>
      </c>
      <c r="C421" s="10" t="s">
        <v>5</v>
      </c>
      <c r="D421" s="38" t="s">
        <v>206</v>
      </c>
      <c r="E421" s="38" t="s">
        <v>206</v>
      </c>
      <c r="F421" s="38" t="e">
        <f t="shared" si="74"/>
        <v>#VALUE!</v>
      </c>
      <c r="G421" s="87">
        <f t="shared" si="75"/>
        <v>0</v>
      </c>
      <c r="H421" s="38"/>
      <c r="I421" s="76"/>
      <c r="J421" s="76"/>
      <c r="K421" s="76"/>
    </row>
    <row r="422" spans="1:11" ht="15.75" customHeight="1" outlineLevel="1" x14ac:dyDescent="0.25">
      <c r="A422" s="8" t="s">
        <v>601</v>
      </c>
      <c r="B422" s="17" t="s">
        <v>29</v>
      </c>
      <c r="C422" s="10" t="s">
        <v>5</v>
      </c>
      <c r="D422" s="38" t="s">
        <v>206</v>
      </c>
      <c r="E422" s="38" t="s">
        <v>206</v>
      </c>
      <c r="F422" s="38" t="e">
        <f t="shared" si="74"/>
        <v>#VALUE!</v>
      </c>
      <c r="G422" s="87">
        <f t="shared" si="75"/>
        <v>0</v>
      </c>
      <c r="H422" s="38"/>
      <c r="I422" s="76"/>
      <c r="J422" s="76"/>
      <c r="K422" s="76"/>
    </row>
    <row r="423" spans="1:11" ht="15.75" customHeight="1" outlineLevel="1" x14ac:dyDescent="0.25">
      <c r="A423" s="8" t="s">
        <v>602</v>
      </c>
      <c r="B423" s="70" t="s">
        <v>31</v>
      </c>
      <c r="C423" s="10" t="s">
        <v>5</v>
      </c>
      <c r="D423" s="38" t="s">
        <v>206</v>
      </c>
      <c r="E423" s="38" t="s">
        <v>206</v>
      </c>
      <c r="F423" s="38" t="e">
        <f t="shared" si="74"/>
        <v>#VALUE!</v>
      </c>
      <c r="G423" s="87">
        <f t="shared" si="75"/>
        <v>0</v>
      </c>
      <c r="H423" s="38"/>
      <c r="I423" s="76"/>
      <c r="J423" s="76"/>
      <c r="K423" s="76"/>
    </row>
    <row r="424" spans="1:11" x14ac:dyDescent="0.25">
      <c r="A424" s="8" t="s">
        <v>603</v>
      </c>
      <c r="B424" s="14" t="s">
        <v>604</v>
      </c>
      <c r="C424" s="10" t="s">
        <v>5</v>
      </c>
      <c r="D424" s="38">
        <v>0</v>
      </c>
      <c r="E424" s="38">
        <v>0</v>
      </c>
      <c r="F424" s="38">
        <f t="shared" si="74"/>
        <v>0</v>
      </c>
      <c r="G424" s="87">
        <f t="shared" si="75"/>
        <v>0</v>
      </c>
      <c r="H424" s="38"/>
      <c r="I424" s="76"/>
      <c r="J424" s="76"/>
      <c r="K424" s="76"/>
    </row>
    <row r="425" spans="1:11" x14ac:dyDescent="0.25">
      <c r="A425" s="8" t="s">
        <v>605</v>
      </c>
      <c r="B425" s="14" t="s">
        <v>606</v>
      </c>
      <c r="C425" s="10" t="s">
        <v>5</v>
      </c>
      <c r="D425" s="38">
        <f t="shared" ref="D425" si="86">D431+D433</f>
        <v>0</v>
      </c>
      <c r="E425" s="38">
        <v>0</v>
      </c>
      <c r="F425" s="38">
        <f t="shared" si="74"/>
        <v>0</v>
      </c>
      <c r="G425" s="87">
        <f t="shared" si="75"/>
        <v>0</v>
      </c>
      <c r="H425" s="38"/>
      <c r="I425" s="76"/>
      <c r="J425" s="76"/>
      <c r="K425" s="76"/>
    </row>
    <row r="426" spans="1:11" ht="15.75" customHeight="1" outlineLevel="1" x14ac:dyDescent="0.25">
      <c r="A426" s="8" t="s">
        <v>607</v>
      </c>
      <c r="B426" s="16" t="s">
        <v>591</v>
      </c>
      <c r="C426" s="10" t="s">
        <v>5</v>
      </c>
      <c r="D426" s="38" t="s">
        <v>206</v>
      </c>
      <c r="E426" s="38" t="s">
        <v>206</v>
      </c>
      <c r="F426" s="38" t="e">
        <f t="shared" si="74"/>
        <v>#VALUE!</v>
      </c>
      <c r="G426" s="87">
        <f t="shared" si="75"/>
        <v>0</v>
      </c>
      <c r="H426" s="38"/>
      <c r="I426" s="76"/>
      <c r="J426" s="76"/>
      <c r="K426" s="76"/>
    </row>
    <row r="427" spans="1:11" ht="31.5" customHeight="1" outlineLevel="1" x14ac:dyDescent="0.25">
      <c r="A427" s="8" t="s">
        <v>608</v>
      </c>
      <c r="B427" s="16" t="s">
        <v>9</v>
      </c>
      <c r="C427" s="10" t="s">
        <v>5</v>
      </c>
      <c r="D427" s="38" t="s">
        <v>206</v>
      </c>
      <c r="E427" s="38" t="s">
        <v>206</v>
      </c>
      <c r="F427" s="38" t="e">
        <f t="shared" si="74"/>
        <v>#VALUE!</v>
      </c>
      <c r="G427" s="87">
        <f t="shared" si="75"/>
        <v>0</v>
      </c>
      <c r="H427" s="38"/>
      <c r="I427" s="76"/>
      <c r="J427" s="76"/>
      <c r="K427" s="76"/>
    </row>
    <row r="428" spans="1:11" ht="31.5" customHeight="1" outlineLevel="1" x14ac:dyDescent="0.25">
      <c r="A428" s="8" t="s">
        <v>609</v>
      </c>
      <c r="B428" s="16" t="s">
        <v>11</v>
      </c>
      <c r="C428" s="10" t="s">
        <v>5</v>
      </c>
      <c r="D428" s="38" t="s">
        <v>206</v>
      </c>
      <c r="E428" s="38" t="s">
        <v>206</v>
      </c>
      <c r="F428" s="38" t="e">
        <f t="shared" si="74"/>
        <v>#VALUE!</v>
      </c>
      <c r="G428" s="87">
        <f t="shared" si="75"/>
        <v>0</v>
      </c>
      <c r="H428" s="38"/>
      <c r="I428" s="76"/>
      <c r="J428" s="76"/>
      <c r="K428" s="76"/>
    </row>
    <row r="429" spans="1:11" ht="31.5" customHeight="1" outlineLevel="1" x14ac:dyDescent="0.25">
      <c r="A429" s="8" t="s">
        <v>610</v>
      </c>
      <c r="B429" s="16" t="s">
        <v>13</v>
      </c>
      <c r="C429" s="10" t="s">
        <v>5</v>
      </c>
      <c r="D429" s="38" t="s">
        <v>206</v>
      </c>
      <c r="E429" s="38" t="s">
        <v>206</v>
      </c>
      <c r="F429" s="38" t="e">
        <f t="shared" si="74"/>
        <v>#VALUE!</v>
      </c>
      <c r="G429" s="87">
        <f t="shared" si="75"/>
        <v>0</v>
      </c>
      <c r="H429" s="38"/>
      <c r="I429" s="76"/>
      <c r="J429" s="76"/>
      <c r="K429" s="76"/>
    </row>
    <row r="430" spans="1:11" ht="15.75" customHeight="1" outlineLevel="1" x14ac:dyDescent="0.25">
      <c r="A430" s="8" t="s">
        <v>611</v>
      </c>
      <c r="B430" s="16" t="s">
        <v>374</v>
      </c>
      <c r="C430" s="10" t="s">
        <v>5</v>
      </c>
      <c r="D430" s="38" t="s">
        <v>206</v>
      </c>
      <c r="E430" s="38" t="s">
        <v>206</v>
      </c>
      <c r="F430" s="38" t="e">
        <f t="shared" si="74"/>
        <v>#VALUE!</v>
      </c>
      <c r="G430" s="87">
        <f t="shared" si="75"/>
        <v>0</v>
      </c>
      <c r="H430" s="38"/>
      <c r="I430" s="76"/>
      <c r="J430" s="76"/>
      <c r="K430" s="76"/>
    </row>
    <row r="431" spans="1:11" x14ac:dyDescent="0.25">
      <c r="A431" s="8" t="s">
        <v>612</v>
      </c>
      <c r="B431" s="16" t="s">
        <v>377</v>
      </c>
      <c r="C431" s="10" t="s">
        <v>5</v>
      </c>
      <c r="D431" s="38">
        <v>0</v>
      </c>
      <c r="E431" s="38">
        <v>0</v>
      </c>
      <c r="F431" s="38">
        <f t="shared" si="74"/>
        <v>0</v>
      </c>
      <c r="G431" s="87">
        <f t="shared" si="75"/>
        <v>0</v>
      </c>
      <c r="H431" s="38"/>
      <c r="I431" s="76"/>
      <c r="J431" s="76"/>
      <c r="K431" s="76"/>
    </row>
    <row r="432" spans="1:11" ht="15.75" customHeight="1" outlineLevel="1" x14ac:dyDescent="0.25">
      <c r="A432" s="8" t="s">
        <v>613</v>
      </c>
      <c r="B432" s="16" t="s">
        <v>380</v>
      </c>
      <c r="C432" s="10" t="s">
        <v>5</v>
      </c>
      <c r="D432" s="38" t="s">
        <v>206</v>
      </c>
      <c r="E432" s="38" t="s">
        <v>206</v>
      </c>
      <c r="F432" s="38" t="e">
        <f t="shared" si="74"/>
        <v>#VALUE!</v>
      </c>
      <c r="G432" s="87">
        <f t="shared" si="75"/>
        <v>0</v>
      </c>
      <c r="H432" s="38"/>
      <c r="I432" s="76"/>
      <c r="J432" s="76"/>
      <c r="K432" s="76"/>
    </row>
    <row r="433" spans="1:11" x14ac:dyDescent="0.25">
      <c r="A433" s="8" t="s">
        <v>614</v>
      </c>
      <c r="B433" s="16" t="s">
        <v>386</v>
      </c>
      <c r="C433" s="10" t="s">
        <v>5</v>
      </c>
      <c r="D433" s="38">
        <v>0</v>
      </c>
      <c r="E433" s="38">
        <v>0</v>
      </c>
      <c r="F433" s="38">
        <f t="shared" si="74"/>
        <v>0</v>
      </c>
      <c r="G433" s="87">
        <f t="shared" si="75"/>
        <v>0</v>
      </c>
      <c r="H433" s="38"/>
      <c r="I433" s="76"/>
      <c r="J433" s="76"/>
      <c r="K433" s="76"/>
    </row>
    <row r="434" spans="1:11" ht="15.75" customHeight="1" outlineLevel="1" x14ac:dyDescent="0.25">
      <c r="A434" s="8" t="s">
        <v>615</v>
      </c>
      <c r="B434" s="16" t="s">
        <v>388</v>
      </c>
      <c r="C434" s="10" t="s">
        <v>5</v>
      </c>
      <c r="D434" s="38" t="s">
        <v>206</v>
      </c>
      <c r="E434" s="38" t="s">
        <v>206</v>
      </c>
      <c r="F434" s="38" t="e">
        <f t="shared" si="74"/>
        <v>#VALUE!</v>
      </c>
      <c r="G434" s="87">
        <f t="shared" si="75"/>
        <v>0</v>
      </c>
      <c r="H434" s="38"/>
      <c r="I434" s="76"/>
      <c r="J434" s="76"/>
      <c r="K434" s="76"/>
    </row>
    <row r="435" spans="1:11" ht="31.5" customHeight="1" outlineLevel="1" x14ac:dyDescent="0.25">
      <c r="A435" s="8" t="s">
        <v>616</v>
      </c>
      <c r="B435" s="16" t="s">
        <v>391</v>
      </c>
      <c r="C435" s="10" t="s">
        <v>5</v>
      </c>
      <c r="D435" s="38" t="s">
        <v>206</v>
      </c>
      <c r="E435" s="38" t="s">
        <v>206</v>
      </c>
      <c r="F435" s="38" t="e">
        <f t="shared" si="74"/>
        <v>#VALUE!</v>
      </c>
      <c r="G435" s="87">
        <f t="shared" si="75"/>
        <v>0</v>
      </c>
      <c r="H435" s="38"/>
      <c r="I435" s="76"/>
      <c r="J435" s="76"/>
      <c r="K435" s="76"/>
    </row>
    <row r="436" spans="1:11" ht="15.75" customHeight="1" outlineLevel="1" x14ac:dyDescent="0.25">
      <c r="A436" s="8" t="s">
        <v>617</v>
      </c>
      <c r="B436" s="70" t="s">
        <v>29</v>
      </c>
      <c r="C436" s="10" t="s">
        <v>5</v>
      </c>
      <c r="D436" s="38" t="s">
        <v>206</v>
      </c>
      <c r="E436" s="38" t="s">
        <v>206</v>
      </c>
      <c r="F436" s="38" t="e">
        <f t="shared" si="74"/>
        <v>#VALUE!</v>
      </c>
      <c r="G436" s="87">
        <f t="shared" si="75"/>
        <v>0</v>
      </c>
      <c r="H436" s="38"/>
      <c r="I436" s="76"/>
      <c r="J436" s="76"/>
      <c r="K436" s="76"/>
    </row>
    <row r="437" spans="1:11" ht="15.75" customHeight="1" outlineLevel="1" x14ac:dyDescent="0.25">
      <c r="A437" s="8" t="s">
        <v>618</v>
      </c>
      <c r="B437" s="70" t="s">
        <v>31</v>
      </c>
      <c r="C437" s="10" t="s">
        <v>5</v>
      </c>
      <c r="D437" s="38" t="s">
        <v>206</v>
      </c>
      <c r="E437" s="38" t="s">
        <v>206</v>
      </c>
      <c r="F437" s="38" t="e">
        <f t="shared" si="74"/>
        <v>#VALUE!</v>
      </c>
      <c r="G437" s="87">
        <f t="shared" si="75"/>
        <v>0</v>
      </c>
      <c r="H437" s="38"/>
      <c r="I437" s="76"/>
      <c r="J437" s="76"/>
      <c r="K437" s="76"/>
    </row>
    <row r="438" spans="1:11" x14ac:dyDescent="0.25">
      <c r="A438" s="8" t="s">
        <v>16</v>
      </c>
      <c r="B438" s="13" t="s">
        <v>695</v>
      </c>
      <c r="C438" s="10" t="s">
        <v>5</v>
      </c>
      <c r="D438" s="38">
        <v>40.005966673818783</v>
      </c>
      <c r="E438" s="38">
        <v>153.06901540433333</v>
      </c>
      <c r="F438" s="38">
        <f t="shared" si="74"/>
        <v>113.06304873051454</v>
      </c>
      <c r="G438" s="87">
        <f t="shared" si="75"/>
        <v>2.8261546496889602</v>
      </c>
      <c r="H438" s="38"/>
      <c r="I438" s="76"/>
      <c r="J438" s="76"/>
      <c r="K438" s="76"/>
    </row>
    <row r="439" spans="1:11" x14ac:dyDescent="0.25">
      <c r="A439" s="8" t="s">
        <v>18</v>
      </c>
      <c r="B439" s="13" t="s">
        <v>619</v>
      </c>
      <c r="C439" s="10" t="s">
        <v>5</v>
      </c>
      <c r="D439" s="38">
        <f>D440+D441+D442+D443</f>
        <v>2354.4062549352566</v>
      </c>
      <c r="E439" s="38">
        <f t="shared" ref="E439" si="87">E440+E441+E442+E443</f>
        <v>325.54593700999999</v>
      </c>
      <c r="F439" s="38">
        <f t="shared" si="74"/>
        <v>-2028.8603179252566</v>
      </c>
      <c r="G439" s="87">
        <f t="shared" si="75"/>
        <v>-0.86172907231808549</v>
      </c>
      <c r="H439" s="38"/>
      <c r="I439" s="76"/>
      <c r="J439" s="76"/>
      <c r="K439" s="76"/>
    </row>
    <row r="440" spans="1:11" x14ac:dyDescent="0.25">
      <c r="A440" s="8" t="s">
        <v>620</v>
      </c>
      <c r="B440" s="14" t="s">
        <v>621</v>
      </c>
      <c r="C440" s="10" t="s">
        <v>5</v>
      </c>
      <c r="D440" s="38">
        <v>2313.1576677681064</v>
      </c>
      <c r="E440" s="38">
        <v>325.54593700999999</v>
      </c>
      <c r="F440" s="38">
        <f t="shared" si="74"/>
        <v>-1987.6117307581064</v>
      </c>
      <c r="G440" s="87">
        <f t="shared" si="75"/>
        <v>-0.85926340363814924</v>
      </c>
      <c r="H440" s="38"/>
      <c r="I440" s="76"/>
      <c r="J440" s="76"/>
      <c r="K440" s="76"/>
    </row>
    <row r="441" spans="1:11" x14ac:dyDescent="0.25">
      <c r="A441" s="8" t="s">
        <v>622</v>
      </c>
      <c r="B441" s="14" t="s">
        <v>623</v>
      </c>
      <c r="C441" s="10" t="s">
        <v>5</v>
      </c>
      <c r="D441" s="38">
        <v>0</v>
      </c>
      <c r="E441" s="38">
        <v>0</v>
      </c>
      <c r="F441" s="38">
        <f t="shared" si="74"/>
        <v>0</v>
      </c>
      <c r="G441" s="87">
        <f t="shared" si="75"/>
        <v>0</v>
      </c>
      <c r="H441" s="38"/>
      <c r="I441" s="76"/>
      <c r="J441" s="76"/>
      <c r="K441" s="76"/>
    </row>
    <row r="442" spans="1:11" x14ac:dyDescent="0.25">
      <c r="A442" s="8" t="s">
        <v>696</v>
      </c>
      <c r="B442" s="14" t="s">
        <v>697</v>
      </c>
      <c r="C442" s="10" t="s">
        <v>5</v>
      </c>
      <c r="D442" s="38">
        <v>41.248587167149942</v>
      </c>
      <c r="E442" s="38">
        <v>0</v>
      </c>
      <c r="F442" s="38">
        <f t="shared" si="74"/>
        <v>-41.248587167149942</v>
      </c>
      <c r="G442" s="87">
        <f t="shared" si="75"/>
        <v>-1</v>
      </c>
      <c r="H442" s="38"/>
      <c r="I442" s="76"/>
      <c r="J442" s="76"/>
      <c r="K442" s="76"/>
    </row>
    <row r="443" spans="1:11" x14ac:dyDescent="0.25">
      <c r="A443" s="8" t="s">
        <v>698</v>
      </c>
      <c r="B443" s="14" t="s">
        <v>699</v>
      </c>
      <c r="C443" s="10" t="s">
        <v>5</v>
      </c>
      <c r="D443" s="38">
        <v>0</v>
      </c>
      <c r="E443" s="38">
        <v>0</v>
      </c>
      <c r="F443" s="38">
        <f t="shared" si="74"/>
        <v>0</v>
      </c>
      <c r="G443" s="87">
        <f t="shared" si="75"/>
        <v>0</v>
      </c>
      <c r="H443" s="38"/>
      <c r="I443" s="76"/>
      <c r="J443" s="76"/>
      <c r="K443" s="76"/>
    </row>
    <row r="444" spans="1:11" x14ac:dyDescent="0.25">
      <c r="A444" s="8" t="s">
        <v>34</v>
      </c>
      <c r="B444" s="37" t="s">
        <v>624</v>
      </c>
      <c r="C444" s="10" t="s">
        <v>5</v>
      </c>
      <c r="D444" s="38">
        <f t="shared" ref="D444" si="88">D445+D446+D447+D448+D449+D454+D455</f>
        <v>611.27659799317462</v>
      </c>
      <c r="E444" s="38">
        <f t="shared" ref="E444" si="89">E445+E446+E447+E448+E449+E454+E455</f>
        <v>0</v>
      </c>
      <c r="F444" s="38">
        <f t="shared" si="74"/>
        <v>-611.27659799317462</v>
      </c>
      <c r="G444" s="87">
        <f t="shared" si="75"/>
        <v>-1</v>
      </c>
      <c r="H444" s="38"/>
      <c r="I444" s="76"/>
      <c r="J444" s="76"/>
      <c r="K444" s="76"/>
    </row>
    <row r="445" spans="1:11" x14ac:dyDescent="0.25">
      <c r="A445" s="8" t="s">
        <v>36</v>
      </c>
      <c r="B445" s="13" t="s">
        <v>625</v>
      </c>
      <c r="C445" s="10" t="s">
        <v>5</v>
      </c>
      <c r="D445" s="38">
        <v>0</v>
      </c>
      <c r="E445" s="38">
        <v>0</v>
      </c>
      <c r="F445" s="38">
        <f t="shared" si="74"/>
        <v>0</v>
      </c>
      <c r="G445" s="87">
        <f t="shared" si="75"/>
        <v>0</v>
      </c>
      <c r="H445" s="38"/>
      <c r="I445" s="76"/>
      <c r="J445" s="76"/>
      <c r="K445" s="76"/>
    </row>
    <row r="446" spans="1:11" x14ac:dyDescent="0.25">
      <c r="A446" s="8" t="s">
        <v>40</v>
      </c>
      <c r="B446" s="13" t="s">
        <v>626</v>
      </c>
      <c r="C446" s="10" t="s">
        <v>5</v>
      </c>
      <c r="D446" s="38">
        <v>0</v>
      </c>
      <c r="E446" s="38">
        <v>0</v>
      </c>
      <c r="F446" s="38">
        <f t="shared" si="74"/>
        <v>0</v>
      </c>
      <c r="G446" s="87">
        <f t="shared" si="75"/>
        <v>0</v>
      </c>
      <c r="H446" s="38"/>
      <c r="I446" s="76"/>
      <c r="J446" s="76"/>
      <c r="K446" s="76"/>
    </row>
    <row r="447" spans="1:11" x14ac:dyDescent="0.25">
      <c r="A447" s="8" t="s">
        <v>41</v>
      </c>
      <c r="B447" s="13" t="s">
        <v>700</v>
      </c>
      <c r="C447" s="10" t="s">
        <v>5</v>
      </c>
      <c r="D447" s="38">
        <v>0</v>
      </c>
      <c r="E447" s="38">
        <v>0</v>
      </c>
      <c r="F447" s="38">
        <f t="shared" si="74"/>
        <v>0</v>
      </c>
      <c r="G447" s="87">
        <f t="shared" si="75"/>
        <v>0</v>
      </c>
      <c r="H447" s="38"/>
      <c r="I447" s="76"/>
      <c r="J447" s="76"/>
      <c r="K447" s="76"/>
    </row>
    <row r="448" spans="1:11" x14ac:dyDescent="0.25">
      <c r="A448" s="8" t="s">
        <v>42</v>
      </c>
      <c r="B448" s="13" t="s">
        <v>627</v>
      </c>
      <c r="C448" s="10" t="s">
        <v>5</v>
      </c>
      <c r="D448" s="38">
        <v>0</v>
      </c>
      <c r="E448" s="38">
        <v>0</v>
      </c>
      <c r="F448" s="38">
        <f t="shared" ref="F448:F467" si="90">E448-D448</f>
        <v>0</v>
      </c>
      <c r="G448" s="87">
        <f t="shared" ref="G448:G467" si="91">IFERROR(F448/D448,0)</f>
        <v>0</v>
      </c>
      <c r="H448" s="38"/>
      <c r="I448" s="76"/>
      <c r="J448" s="76"/>
      <c r="K448" s="76"/>
    </row>
    <row r="449" spans="1:11" x14ac:dyDescent="0.25">
      <c r="A449" s="8" t="s">
        <v>43</v>
      </c>
      <c r="B449" s="13" t="s">
        <v>628</v>
      </c>
      <c r="C449" s="10" t="s">
        <v>5</v>
      </c>
      <c r="D449" s="38">
        <v>611.27659799317462</v>
      </c>
      <c r="E449" s="38">
        <f>E450</f>
        <v>0</v>
      </c>
      <c r="F449" s="38">
        <f t="shared" si="90"/>
        <v>-611.27659799317462</v>
      </c>
      <c r="G449" s="87">
        <f t="shared" si="91"/>
        <v>-1</v>
      </c>
      <c r="H449" s="38"/>
      <c r="I449" s="76"/>
      <c r="J449" s="76"/>
      <c r="K449" s="76"/>
    </row>
    <row r="450" spans="1:11" x14ac:dyDescent="0.25">
      <c r="A450" s="8" t="s">
        <v>81</v>
      </c>
      <c r="B450" s="14" t="s">
        <v>284</v>
      </c>
      <c r="C450" s="10" t="s">
        <v>5</v>
      </c>
      <c r="D450" s="38">
        <f>D449</f>
        <v>611.27659799317462</v>
      </c>
      <c r="E450" s="38">
        <v>0</v>
      </c>
      <c r="F450" s="38">
        <f t="shared" si="90"/>
        <v>-611.27659799317462</v>
      </c>
      <c r="G450" s="87">
        <f t="shared" si="91"/>
        <v>-1</v>
      </c>
      <c r="H450" s="38"/>
      <c r="I450" s="76"/>
      <c r="J450" s="76"/>
      <c r="K450" s="76"/>
    </row>
    <row r="451" spans="1:11" ht="31.5" x14ac:dyDescent="0.25">
      <c r="A451" s="8" t="s">
        <v>629</v>
      </c>
      <c r="B451" s="16" t="s">
        <v>630</v>
      </c>
      <c r="C451" s="10" t="s">
        <v>5</v>
      </c>
      <c r="D451" s="38" t="s">
        <v>206</v>
      </c>
      <c r="E451" s="38" t="s">
        <v>206</v>
      </c>
      <c r="F451" s="38" t="s">
        <v>206</v>
      </c>
      <c r="G451" s="87">
        <f t="shared" si="91"/>
        <v>0</v>
      </c>
      <c r="H451" s="38"/>
      <c r="I451" s="76"/>
      <c r="J451" s="76"/>
      <c r="K451" s="76"/>
    </row>
    <row r="452" spans="1:11" x14ac:dyDescent="0.25">
      <c r="A452" s="8" t="s">
        <v>83</v>
      </c>
      <c r="B452" s="14" t="s">
        <v>286</v>
      </c>
      <c r="C452" s="10" t="s">
        <v>5</v>
      </c>
      <c r="D452" s="38">
        <v>0</v>
      </c>
      <c r="E452" s="38">
        <v>0</v>
      </c>
      <c r="F452" s="38">
        <f t="shared" si="90"/>
        <v>0</v>
      </c>
      <c r="G452" s="87">
        <f t="shared" si="91"/>
        <v>0</v>
      </c>
      <c r="H452" s="38"/>
      <c r="I452" s="76"/>
      <c r="J452" s="76"/>
      <c r="K452" s="76"/>
    </row>
    <row r="453" spans="1:11" ht="31.5" x14ac:dyDescent="0.25">
      <c r="A453" s="8" t="s">
        <v>631</v>
      </c>
      <c r="B453" s="16" t="s">
        <v>632</v>
      </c>
      <c r="C453" s="10" t="s">
        <v>5</v>
      </c>
      <c r="D453" s="38" t="s">
        <v>206</v>
      </c>
      <c r="E453" s="38" t="s">
        <v>206</v>
      </c>
      <c r="F453" s="38" t="s">
        <v>206</v>
      </c>
      <c r="G453" s="87">
        <f t="shared" si="91"/>
        <v>0</v>
      </c>
      <c r="H453" s="38"/>
      <c r="I453" s="76"/>
      <c r="J453" s="76"/>
      <c r="K453" s="76"/>
    </row>
    <row r="454" spans="1:11" x14ac:dyDescent="0.25">
      <c r="A454" s="8" t="s">
        <v>44</v>
      </c>
      <c r="B454" s="13" t="s">
        <v>633</v>
      </c>
      <c r="C454" s="10" t="s">
        <v>5</v>
      </c>
      <c r="D454" s="38">
        <v>0</v>
      </c>
      <c r="E454" s="38">
        <v>0</v>
      </c>
      <c r="F454" s="38">
        <f t="shared" si="90"/>
        <v>0</v>
      </c>
      <c r="G454" s="87">
        <f t="shared" si="91"/>
        <v>0</v>
      </c>
      <c r="H454" s="38"/>
      <c r="I454" s="76"/>
      <c r="J454" s="76"/>
      <c r="K454" s="76"/>
    </row>
    <row r="455" spans="1:11" ht="16.5" thickBot="1" x14ac:dyDescent="0.3">
      <c r="A455" s="18" t="s">
        <v>45</v>
      </c>
      <c r="B455" s="39" t="s">
        <v>634</v>
      </c>
      <c r="C455" s="20" t="s">
        <v>5</v>
      </c>
      <c r="D455" s="40">
        <v>0</v>
      </c>
      <c r="E455" s="40">
        <v>0</v>
      </c>
      <c r="F455" s="40">
        <f t="shared" si="90"/>
        <v>0</v>
      </c>
      <c r="G455" s="88">
        <f t="shared" si="91"/>
        <v>0</v>
      </c>
      <c r="H455" s="40"/>
      <c r="I455" s="76"/>
      <c r="J455" s="76"/>
      <c r="K455" s="76"/>
    </row>
    <row r="456" spans="1:11" x14ac:dyDescent="0.25">
      <c r="A456" s="5" t="s">
        <v>101</v>
      </c>
      <c r="B456" s="6" t="s">
        <v>94</v>
      </c>
      <c r="C456" s="41" t="s">
        <v>206</v>
      </c>
      <c r="D456" s="42"/>
      <c r="E456" s="95"/>
      <c r="F456" s="42">
        <f t="shared" si="90"/>
        <v>0</v>
      </c>
      <c r="G456" s="89">
        <f t="shared" si="91"/>
        <v>0</v>
      </c>
      <c r="H456" s="42"/>
      <c r="I456" s="76"/>
      <c r="J456" s="76"/>
      <c r="K456" s="76"/>
    </row>
    <row r="457" spans="1:11" ht="47.25" x14ac:dyDescent="0.25">
      <c r="A457" s="43" t="s">
        <v>635</v>
      </c>
      <c r="B457" s="13" t="s">
        <v>701</v>
      </c>
      <c r="C457" s="20" t="s">
        <v>5</v>
      </c>
      <c r="D457" s="44">
        <v>131.43572989068036</v>
      </c>
      <c r="E457" s="44">
        <v>0</v>
      </c>
      <c r="F457" s="44">
        <f t="shared" si="90"/>
        <v>-131.43572989068036</v>
      </c>
      <c r="G457" s="83">
        <f t="shared" si="91"/>
        <v>-1</v>
      </c>
      <c r="H457" s="44"/>
      <c r="I457" s="76"/>
      <c r="J457" s="76"/>
      <c r="K457" s="76"/>
    </row>
    <row r="458" spans="1:11" x14ac:dyDescent="0.25">
      <c r="A458" s="43" t="s">
        <v>103</v>
      </c>
      <c r="B458" s="14" t="s">
        <v>636</v>
      </c>
      <c r="C458" s="20" t="s">
        <v>5</v>
      </c>
      <c r="D458" s="44">
        <v>0</v>
      </c>
      <c r="E458" s="44" t="s">
        <v>206</v>
      </c>
      <c r="F458" s="44" t="s">
        <v>206</v>
      </c>
      <c r="G458" s="83">
        <f t="shared" si="91"/>
        <v>0</v>
      </c>
      <c r="H458" s="44"/>
      <c r="I458" s="76"/>
      <c r="J458" s="76"/>
      <c r="K458" s="76"/>
    </row>
    <row r="459" spans="1:11" ht="31.5" x14ac:dyDescent="0.25">
      <c r="A459" s="43" t="s">
        <v>104</v>
      </c>
      <c r="B459" s="14" t="s">
        <v>637</v>
      </c>
      <c r="C459" s="20" t="s">
        <v>5</v>
      </c>
      <c r="D459" s="44">
        <v>62.439685575566969</v>
      </c>
      <c r="E459" s="44">
        <v>0</v>
      </c>
      <c r="F459" s="44">
        <f t="shared" si="90"/>
        <v>-62.439685575566969</v>
      </c>
      <c r="G459" s="83">
        <f t="shared" si="91"/>
        <v>-1</v>
      </c>
      <c r="H459" s="44"/>
      <c r="I459" s="76"/>
      <c r="J459" s="76"/>
      <c r="K459" s="76"/>
    </row>
    <row r="460" spans="1:11" ht="94.5" x14ac:dyDescent="0.25">
      <c r="A460" s="43" t="s">
        <v>702</v>
      </c>
      <c r="B460" s="16" t="s">
        <v>703</v>
      </c>
      <c r="C460" s="20" t="s">
        <v>5</v>
      </c>
      <c r="D460" s="61">
        <v>0</v>
      </c>
      <c r="E460" s="61">
        <v>0</v>
      </c>
      <c r="F460" s="61">
        <f t="shared" si="90"/>
        <v>0</v>
      </c>
      <c r="G460" s="82">
        <f t="shared" si="91"/>
        <v>0</v>
      </c>
      <c r="H460" s="61"/>
      <c r="I460" s="76"/>
      <c r="J460" s="76"/>
      <c r="K460" s="76"/>
    </row>
    <row r="461" spans="1:11" x14ac:dyDescent="0.25">
      <c r="A461" s="43" t="s">
        <v>105</v>
      </c>
      <c r="B461" s="14" t="s">
        <v>638</v>
      </c>
      <c r="C461" s="20" t="s">
        <v>5</v>
      </c>
      <c r="D461" s="44">
        <v>0</v>
      </c>
      <c r="E461" s="44">
        <v>0</v>
      </c>
      <c r="F461" s="44">
        <f t="shared" si="90"/>
        <v>0</v>
      </c>
      <c r="G461" s="83">
        <f t="shared" si="91"/>
        <v>0</v>
      </c>
      <c r="H461" s="44"/>
      <c r="I461" s="76"/>
      <c r="J461" s="76"/>
      <c r="K461" s="76"/>
    </row>
    <row r="462" spans="1:11" x14ac:dyDescent="0.25">
      <c r="A462" s="43" t="s">
        <v>704</v>
      </c>
      <c r="B462" s="14" t="s">
        <v>705</v>
      </c>
      <c r="C462" s="20" t="s">
        <v>5</v>
      </c>
      <c r="D462" s="61">
        <v>56.508107200000012</v>
      </c>
      <c r="E462" s="61">
        <v>0</v>
      </c>
      <c r="F462" s="61">
        <f t="shared" si="90"/>
        <v>-56.508107200000012</v>
      </c>
      <c r="G462" s="82">
        <f t="shared" si="91"/>
        <v>-1</v>
      </c>
      <c r="H462" s="61"/>
      <c r="I462" s="76"/>
      <c r="J462" s="76"/>
      <c r="K462" s="76"/>
    </row>
    <row r="463" spans="1:11" ht="33" customHeight="1" x14ac:dyDescent="0.25">
      <c r="A463" s="43" t="s">
        <v>106</v>
      </c>
      <c r="B463" s="13" t="s">
        <v>706</v>
      </c>
      <c r="C463" s="33" t="s">
        <v>206</v>
      </c>
      <c r="D463" s="44" t="s">
        <v>206</v>
      </c>
      <c r="E463" s="44" t="s">
        <v>206</v>
      </c>
      <c r="F463" s="44" t="s">
        <v>206</v>
      </c>
      <c r="G463" s="83">
        <f t="shared" si="91"/>
        <v>0</v>
      </c>
      <c r="H463" s="44"/>
      <c r="I463" s="76"/>
      <c r="J463" s="76"/>
      <c r="K463" s="76"/>
    </row>
    <row r="464" spans="1:11" x14ac:dyDescent="0.25">
      <c r="A464" s="43" t="s">
        <v>639</v>
      </c>
      <c r="B464" s="14" t="s">
        <v>640</v>
      </c>
      <c r="C464" s="20" t="s">
        <v>5</v>
      </c>
      <c r="D464" s="44" t="s">
        <v>206</v>
      </c>
      <c r="E464" s="44" t="s">
        <v>206</v>
      </c>
      <c r="F464" s="44" t="s">
        <v>206</v>
      </c>
      <c r="G464" s="83">
        <f t="shared" si="91"/>
        <v>0</v>
      </c>
      <c r="H464" s="44"/>
      <c r="I464" s="76"/>
      <c r="J464" s="76"/>
      <c r="K464" s="76"/>
    </row>
    <row r="465" spans="1:11" x14ac:dyDescent="0.25">
      <c r="A465" s="43" t="s">
        <v>641</v>
      </c>
      <c r="B465" s="14" t="s">
        <v>642</v>
      </c>
      <c r="C465" s="20" t="s">
        <v>5</v>
      </c>
      <c r="D465" s="44" t="s">
        <v>206</v>
      </c>
      <c r="E465" s="44" t="s">
        <v>206</v>
      </c>
      <c r="F465" s="44" t="s">
        <v>206</v>
      </c>
      <c r="G465" s="83">
        <f t="shared" si="91"/>
        <v>0</v>
      </c>
      <c r="H465" s="44"/>
      <c r="I465" s="76"/>
      <c r="J465" s="76"/>
      <c r="K465" s="76"/>
    </row>
    <row r="466" spans="1:11" x14ac:dyDescent="0.25">
      <c r="A466" s="43" t="s">
        <v>643</v>
      </c>
      <c r="B466" s="14" t="s">
        <v>644</v>
      </c>
      <c r="C466" s="10" t="s">
        <v>5</v>
      </c>
      <c r="D466" s="44" t="s">
        <v>206</v>
      </c>
      <c r="E466" s="44" t="s">
        <v>206</v>
      </c>
      <c r="F466" s="44" t="s">
        <v>206</v>
      </c>
      <c r="G466" s="83">
        <f t="shared" si="91"/>
        <v>0</v>
      </c>
      <c r="H466" s="44"/>
      <c r="I466" s="76"/>
      <c r="J466" s="76"/>
      <c r="K466" s="76"/>
    </row>
    <row r="467" spans="1:11" ht="48" thickBot="1" x14ac:dyDescent="0.3">
      <c r="A467" s="72" t="s">
        <v>107</v>
      </c>
      <c r="B467" s="73" t="s">
        <v>707</v>
      </c>
      <c r="C467" s="74" t="s">
        <v>5</v>
      </c>
      <c r="D467" s="75">
        <v>0</v>
      </c>
      <c r="E467" s="75">
        <v>0</v>
      </c>
      <c r="F467" s="75">
        <f t="shared" si="90"/>
        <v>0</v>
      </c>
      <c r="G467" s="90">
        <f t="shared" si="91"/>
        <v>0</v>
      </c>
      <c r="H467" s="75"/>
      <c r="I467" s="76"/>
      <c r="J467" s="76"/>
      <c r="K467" s="76"/>
    </row>
    <row r="469" spans="1:11" x14ac:dyDescent="0.25">
      <c r="D469" s="52"/>
    </row>
    <row r="470" spans="1:11" x14ac:dyDescent="0.25">
      <c r="A470" s="48" t="s">
        <v>645</v>
      </c>
    </row>
    <row r="471" spans="1:11" x14ac:dyDescent="0.25">
      <c r="A471" s="105" t="s">
        <v>646</v>
      </c>
      <c r="B471" s="105"/>
      <c r="C471" s="105"/>
      <c r="D471" s="105"/>
      <c r="E471" s="105"/>
      <c r="F471" s="105"/>
      <c r="G471" s="105"/>
      <c r="H471" s="105"/>
    </row>
    <row r="472" spans="1:11" x14ac:dyDescent="0.25">
      <c r="A472" s="105" t="s">
        <v>647</v>
      </c>
      <c r="B472" s="105"/>
      <c r="C472" s="105"/>
      <c r="D472" s="105"/>
      <c r="E472" s="105"/>
      <c r="F472" s="105"/>
      <c r="G472" s="105"/>
      <c r="H472" s="105"/>
    </row>
    <row r="473" spans="1:11" x14ac:dyDescent="0.25">
      <c r="A473" s="105" t="s">
        <v>648</v>
      </c>
      <c r="B473" s="105"/>
      <c r="C473" s="105"/>
      <c r="D473" s="105"/>
      <c r="E473" s="105"/>
      <c r="F473" s="105"/>
      <c r="G473" s="105"/>
      <c r="H473" s="105"/>
    </row>
    <row r="474" spans="1:11" x14ac:dyDescent="0.25">
      <c r="A474" s="62" t="s">
        <v>649</v>
      </c>
    </row>
    <row r="475" spans="1:11" ht="54" customHeight="1" x14ac:dyDescent="0.25">
      <c r="A475" s="102" t="s">
        <v>650</v>
      </c>
      <c r="B475" s="102"/>
      <c r="C475" s="102"/>
      <c r="D475" s="102"/>
      <c r="E475" s="102"/>
      <c r="F475" s="102"/>
      <c r="G475" s="102"/>
      <c r="H475" s="102"/>
    </row>
  </sheetData>
  <mergeCells count="25">
    <mergeCell ref="A17:H17"/>
    <mergeCell ref="A21:H21"/>
    <mergeCell ref="A18:A19"/>
    <mergeCell ref="B18:B19"/>
    <mergeCell ref="A9:B9"/>
    <mergeCell ref="A12:B12"/>
    <mergeCell ref="A14:B14"/>
    <mergeCell ref="A6:H7"/>
    <mergeCell ref="A176:H176"/>
    <mergeCell ref="A329:H329"/>
    <mergeCell ref="A379:H380"/>
    <mergeCell ref="C18:C19"/>
    <mergeCell ref="D18:E18"/>
    <mergeCell ref="H18:H19"/>
    <mergeCell ref="F18:G18"/>
    <mergeCell ref="A475:H475"/>
    <mergeCell ref="A384:B384"/>
    <mergeCell ref="A471:H471"/>
    <mergeCell ref="A381:A382"/>
    <mergeCell ref="B381:B382"/>
    <mergeCell ref="C381:C382"/>
    <mergeCell ref="D381:E381"/>
    <mergeCell ref="F381:G381"/>
    <mergeCell ref="A472:H472"/>
    <mergeCell ref="A473:H473"/>
  </mergeCells>
  <conditionalFormatting sqref="I22:K467">
    <cfRule type="cellIs" dxfId="0" priority="1" operator="greaterThan">
      <formula>0</formula>
    </cfRule>
  </conditionalFormatting>
  <printOptions horizontalCentered="1"/>
  <pageMargins left="0" right="0" top="0" bottom="0" header="0" footer="0"/>
  <pageSetup paperSize="8" scale="75" fitToHeight="0" orientation="landscape" r:id="rId1"/>
  <rowBreaks count="3" manualBreakCount="3">
    <brk id="119" max="7" man="1"/>
    <brk id="240" max="7" man="1"/>
    <brk id="36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 Ислам Арсенович</dc:creator>
  <cp:lastModifiedBy>Декушева Эльвира Аликовна</cp:lastModifiedBy>
  <cp:lastPrinted>2017-03-30T13:18:27Z</cp:lastPrinted>
  <dcterms:created xsi:type="dcterms:W3CDTF">2017-03-28T11:54:45Z</dcterms:created>
  <dcterms:modified xsi:type="dcterms:W3CDTF">2025-05-13T13:28:41Z</dcterms:modified>
</cp:coreProperties>
</file>