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декабрь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7" i="1" l="1"/>
  <c r="B17" i="1"/>
  <c r="A17" i="1"/>
  <c r="E10" i="1" l="1"/>
  <c r="J7" i="1"/>
  <c r="J8" i="1"/>
  <c r="J6" i="1" l="1"/>
  <c r="J10" i="1" l="1"/>
  <c r="C17" i="1" l="1"/>
  <c r="G17" i="1" s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<sst xmlns="http://schemas.openxmlformats.org/spreadsheetml/2006/main" count="26" uniqueCount="22">
  <si>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</si>
  <si>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</si>
  <si>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</si>
  <si>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</si>
  <si>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</si>
  <si>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</si>
  <si>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</si>
  <si>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</si>
  <si>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</si>
  <si>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</si>
  <si>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</si>
  <si>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</si>
  <si>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</si>
  <si>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</si>
  <si>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</si>
  <si>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</si>
  <si>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</si>
  <si>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</si>
  <si>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</si>
  <si>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</si>
  <si>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плата за услуги по изменению режима потребления</t>
  </si>
  <si>
    <t>руб./МВт*ч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</si>
</sst>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82;&#1086;&#1084;&#1087;&#1077;&#1085;&#1089;&#1072;&#1094;&#1080;&#1103;%20&#1087;&#1086;&#1090;&#1077;&#1088;&#1100;%20&#1063;&#1077;&#1095;&#1077;&#1085;&#1101;&#1085;&#1077;&#1088;&#1075;&#1086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55;&#1086;&#1090;&#1077;&#1088;&#108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6">
          <cell r="B16">
            <v>398995053</v>
          </cell>
          <cell r="T16">
            <v>711151</v>
          </cell>
          <cell r="Y16">
            <v>252835067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M4">
            <v>94673662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4" zoomScale="90" zoomScaleNormal="90" workbookViewId="0">
      <selection activeCell="J14" sqref="J14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9" t="s">
        <v>18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47.25" customHeight="1" x14ac:dyDescent="0.25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19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5">
        <v>45627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96.75" customHeight="1" x14ac:dyDescent="0.25">
      <c r="A5" s="29" t="s">
        <v>0</v>
      </c>
      <c r="B5" s="30"/>
      <c r="C5" s="31"/>
      <c r="D5" s="11" t="s">
        <v>1</v>
      </c>
      <c r="E5" s="32" t="s">
        <v>2</v>
      </c>
      <c r="F5" s="32"/>
      <c r="G5" s="32"/>
      <c r="H5" s="32"/>
      <c r="I5" s="32"/>
      <c r="J5" s="13" t="s">
        <v>3</v>
      </c>
    </row>
    <row r="6" spans="1:10" ht="31.5" x14ac:dyDescent="0.25">
      <c r="A6" s="29" t="s">
        <v>4</v>
      </c>
      <c r="B6" s="30"/>
      <c r="C6" s="31"/>
      <c r="D6" s="11" t="s">
        <v>21</v>
      </c>
      <c r="E6" s="26">
        <v>2114.89</v>
      </c>
      <c r="F6" s="27"/>
      <c r="G6" s="27"/>
      <c r="H6" s="27"/>
      <c r="I6" s="28"/>
      <c r="J6" s="17">
        <f>E6</f>
        <v>2114.89</v>
      </c>
    </row>
    <row r="7" spans="1:10" ht="31.5" x14ac:dyDescent="0.25">
      <c r="A7" s="29" t="s">
        <v>5</v>
      </c>
      <c r="B7" s="30"/>
      <c r="C7" s="31"/>
      <c r="D7" s="14" t="s">
        <v>21</v>
      </c>
      <c r="E7" s="26">
        <v>4.8099999999999996</v>
      </c>
      <c r="F7" s="27"/>
      <c r="G7" s="27"/>
      <c r="H7" s="27"/>
      <c r="I7" s="28"/>
      <c r="J7" s="17">
        <f t="shared" ref="J7:J8" si="0">E7</f>
        <v>4.8099999999999996</v>
      </c>
    </row>
    <row r="8" spans="1:10" ht="31.5" x14ac:dyDescent="0.25">
      <c r="A8" s="29" t="s">
        <v>20</v>
      </c>
      <c r="B8" s="30"/>
      <c r="C8" s="31"/>
      <c r="D8" s="14" t="s">
        <v>21</v>
      </c>
      <c r="E8" s="26">
        <v>0.05</v>
      </c>
      <c r="F8" s="27"/>
      <c r="G8" s="27"/>
      <c r="H8" s="15"/>
      <c r="I8" s="16"/>
      <c r="J8" s="17">
        <f t="shared" si="0"/>
        <v>0.05</v>
      </c>
    </row>
    <row r="9" spans="1:10" ht="31.5" x14ac:dyDescent="0.25">
      <c r="A9" s="29" t="s">
        <v>6</v>
      </c>
      <c r="B9" s="30"/>
      <c r="C9" s="31"/>
      <c r="D9" s="14" t="s">
        <v>21</v>
      </c>
      <c r="E9" s="26">
        <v>31.65</v>
      </c>
      <c r="F9" s="27"/>
      <c r="G9" s="27"/>
      <c r="H9" s="27"/>
      <c r="I9" s="28"/>
      <c r="J9" s="17">
        <v>129.86000000000001</v>
      </c>
    </row>
    <row r="10" spans="1:10" ht="31.5" x14ac:dyDescent="0.25">
      <c r="A10" s="38" t="s">
        <v>7</v>
      </c>
      <c r="B10" s="39"/>
      <c r="C10" s="40"/>
      <c r="D10" s="3" t="s">
        <v>21</v>
      </c>
      <c r="E10" s="41">
        <f>SUM(E6:I9)</f>
        <v>2151.4</v>
      </c>
      <c r="F10" s="42"/>
      <c r="G10" s="42"/>
      <c r="H10" s="42"/>
      <c r="I10" s="43"/>
      <c r="J10" s="18">
        <f>SUM(J6:J9)</f>
        <v>2249.61</v>
      </c>
    </row>
    <row r="11" spans="1:10" ht="39" customHeight="1" x14ac:dyDescent="0.25">
      <c r="A11" s="44" t="s">
        <v>8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ht="66.75" customHeight="1" x14ac:dyDescent="0.25">
      <c r="A12" s="36" t="s">
        <v>9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45627</v>
      </c>
      <c r="B14" s="33" t="s">
        <v>17</v>
      </c>
      <c r="C14" s="34"/>
      <c r="D14" s="34"/>
      <c r="E14" s="34"/>
      <c r="F14" s="34"/>
      <c r="G14" s="35"/>
    </row>
    <row r="15" spans="1:10" x14ac:dyDescent="0.25">
      <c r="A15" s="49" t="s">
        <v>11</v>
      </c>
      <c r="B15" s="49" t="s">
        <v>12</v>
      </c>
      <c r="C15" s="50" t="s">
        <v>13</v>
      </c>
      <c r="D15" s="50"/>
      <c r="E15" s="50"/>
      <c r="F15" s="50"/>
      <c r="G15" s="50"/>
    </row>
    <row r="16" spans="1:10" ht="82.5" customHeight="1" x14ac:dyDescent="0.25">
      <c r="A16" s="49"/>
      <c r="B16" s="49"/>
      <c r="C16" s="6" t="s">
        <v>14</v>
      </c>
      <c r="D16" s="51" t="s">
        <v>15</v>
      </c>
      <c r="E16" s="52"/>
      <c r="F16" s="53"/>
      <c r="G16" s="7" t="s">
        <v>16</v>
      </c>
    </row>
    <row r="17" spans="1:7" x14ac:dyDescent="0.25">
      <c r="A17" s="9">
        <f>[1]Лист1!$B$16</f>
        <v>398995053</v>
      </c>
      <c r="B17" s="9">
        <f>[1]Лист1!$Y$16+[1]Лист1!$T$16</f>
        <v>253546218</v>
      </c>
      <c r="C17" s="10">
        <f>A17-B17</f>
        <v>145448835</v>
      </c>
      <c r="D17" s="46">
        <f>'[2]по балансу и сверхбаланса'!$M$4</f>
        <v>94673662</v>
      </c>
      <c r="E17" s="47"/>
      <c r="F17" s="48"/>
      <c r="G17" s="10">
        <f>C17-D17</f>
        <v>50775173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8:C8"/>
    <mergeCell ref="E8:G8"/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</mergeCells>
  <pageMargins left="0.7" right="0.7" top="0.75" bottom="0.75" header="0.3" footer="0.3"/>
  <pageSetup paperSize="9" scale="76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2024-09-24T06:05:34Z</cp:lastPrinted>
  <dcterms:created xsi:type="dcterms:W3CDTF">2017-08-16T10:26:16Z</dcterms:created>
  <dcterms:modified xsi:type="dcterms:W3CDTF">2025-01-24T11:49:46Z</dcterms:modified>
</cp:coreProperties>
</file>