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17\Направлено в МЭ 05.04.2017\Чеченэнерго\"/>
    </mc:Choice>
  </mc:AlternateContent>
  <bookViews>
    <workbookView xWindow="480" yWindow="15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Лист1!$19:$21</definedName>
    <definedName name="_xlnm.Print_Area" localSheetId="0">Лист1!$A$1:$V$461</definedName>
  </definedNames>
  <calcPr calcId="162913" calcOnSave="0"/>
</workbook>
</file>

<file path=xl/calcChain.xml><?xml version="1.0" encoding="utf-8"?>
<calcChain xmlns="http://schemas.openxmlformats.org/spreadsheetml/2006/main">
  <c r="I376" i="1" l="1"/>
  <c r="J376" i="1"/>
  <c r="K376" i="1"/>
  <c r="L376" i="1"/>
  <c r="M376" i="1"/>
  <c r="N376" i="1"/>
  <c r="O376" i="1"/>
  <c r="P376" i="1"/>
  <c r="Q376" i="1"/>
  <c r="R376" i="1"/>
  <c r="S376" i="1"/>
  <c r="T376" i="1"/>
  <c r="H376" i="1"/>
  <c r="K389" i="1"/>
  <c r="L389" i="1"/>
  <c r="M389" i="1"/>
  <c r="N389" i="1"/>
  <c r="O389" i="1"/>
  <c r="P389" i="1"/>
  <c r="Q389" i="1"/>
  <c r="R389" i="1"/>
  <c r="S389" i="1"/>
  <c r="T389" i="1"/>
  <c r="F389" i="1"/>
  <c r="G389" i="1"/>
  <c r="H389" i="1"/>
  <c r="I389" i="1"/>
  <c r="J389" i="1"/>
  <c r="E389" i="1"/>
  <c r="D389" i="1"/>
  <c r="V400" i="1" l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4" i="1"/>
  <c r="U164" i="1"/>
  <c r="V163" i="1"/>
  <c r="U163" i="1"/>
  <c r="V162" i="1"/>
  <c r="U162" i="1"/>
  <c r="V161" i="1"/>
  <c r="U161" i="1"/>
  <c r="V160" i="1"/>
  <c r="U160" i="1"/>
  <c r="U58" i="1"/>
  <c r="V58" i="1"/>
  <c r="U59" i="1"/>
  <c r="V59" i="1"/>
  <c r="U60" i="1"/>
  <c r="V60" i="1"/>
  <c r="U61" i="1"/>
  <c r="V61" i="1"/>
  <c r="U62" i="1"/>
  <c r="V62" i="1"/>
  <c r="U63" i="1"/>
  <c r="V63" i="1"/>
  <c r="U64" i="1"/>
  <c r="V64" i="1"/>
  <c r="U65" i="1"/>
  <c r="V65" i="1"/>
  <c r="U66" i="1"/>
  <c r="V66" i="1"/>
  <c r="U67" i="1"/>
  <c r="V67" i="1"/>
  <c r="U68" i="1"/>
  <c r="V68" i="1"/>
  <c r="U69" i="1"/>
  <c r="V69" i="1"/>
  <c r="U70" i="1"/>
  <c r="V70" i="1"/>
  <c r="U71" i="1"/>
  <c r="V71" i="1"/>
  <c r="U72" i="1"/>
  <c r="V72" i="1"/>
  <c r="U73" i="1"/>
  <c r="V73" i="1"/>
  <c r="U74" i="1"/>
  <c r="V74" i="1"/>
  <c r="U75" i="1"/>
  <c r="V75" i="1"/>
  <c r="U76" i="1"/>
  <c r="V76" i="1"/>
  <c r="U77" i="1"/>
  <c r="V77" i="1"/>
  <c r="U78" i="1"/>
  <c r="V78" i="1"/>
  <c r="U79" i="1"/>
  <c r="V79" i="1"/>
  <c r="U80" i="1"/>
  <c r="V80" i="1"/>
  <c r="U81" i="1"/>
  <c r="V81" i="1"/>
  <c r="U82" i="1"/>
  <c r="V82" i="1"/>
  <c r="U83" i="1"/>
  <c r="V83" i="1"/>
  <c r="U84" i="1"/>
  <c r="V84" i="1"/>
  <c r="U85" i="1"/>
  <c r="V85" i="1"/>
  <c r="U86" i="1"/>
  <c r="V86" i="1"/>
  <c r="U87" i="1"/>
  <c r="V87" i="1"/>
  <c r="U88" i="1"/>
  <c r="V88" i="1"/>
  <c r="U89" i="1"/>
  <c r="V89" i="1"/>
  <c r="U90" i="1"/>
  <c r="V90" i="1"/>
  <c r="U91" i="1"/>
  <c r="V91" i="1"/>
  <c r="U92" i="1"/>
  <c r="V92" i="1"/>
  <c r="U93" i="1"/>
  <c r="V93" i="1"/>
  <c r="U94" i="1"/>
  <c r="V94" i="1"/>
  <c r="U95" i="1"/>
  <c r="V95" i="1"/>
  <c r="U96" i="1"/>
  <c r="V96" i="1"/>
  <c r="U97" i="1"/>
  <c r="V97" i="1"/>
  <c r="U98" i="1"/>
  <c r="V98" i="1"/>
  <c r="U99" i="1"/>
  <c r="V99" i="1"/>
  <c r="U100" i="1"/>
  <c r="V100" i="1"/>
  <c r="U101" i="1"/>
  <c r="V101" i="1"/>
  <c r="U102" i="1"/>
  <c r="V102" i="1"/>
  <c r="U103" i="1"/>
  <c r="V103" i="1"/>
  <c r="U104" i="1"/>
  <c r="V104" i="1"/>
  <c r="U105" i="1"/>
  <c r="V105" i="1"/>
  <c r="U106" i="1"/>
  <c r="V106" i="1"/>
  <c r="U107" i="1"/>
  <c r="V107" i="1"/>
  <c r="U108" i="1"/>
  <c r="V108" i="1"/>
  <c r="U109" i="1"/>
  <c r="V109" i="1"/>
  <c r="U110" i="1"/>
  <c r="V110" i="1"/>
  <c r="U111" i="1"/>
  <c r="V111" i="1"/>
  <c r="U112" i="1"/>
  <c r="V112" i="1"/>
  <c r="U113" i="1"/>
  <c r="V113" i="1"/>
  <c r="U114" i="1"/>
  <c r="V114" i="1"/>
  <c r="U115" i="1"/>
  <c r="V115" i="1"/>
  <c r="U116" i="1"/>
  <c r="V116" i="1"/>
  <c r="U117" i="1"/>
  <c r="V117" i="1"/>
  <c r="U118" i="1"/>
  <c r="V118" i="1"/>
  <c r="U119" i="1"/>
  <c r="V119" i="1"/>
  <c r="U120" i="1"/>
  <c r="V120" i="1"/>
  <c r="U121" i="1"/>
  <c r="V121" i="1"/>
  <c r="U122" i="1"/>
  <c r="V122" i="1"/>
  <c r="U123" i="1"/>
  <c r="V123" i="1"/>
  <c r="U124" i="1"/>
  <c r="V124" i="1"/>
  <c r="U125" i="1"/>
  <c r="V125" i="1"/>
  <c r="U126" i="1"/>
  <c r="V126" i="1"/>
  <c r="U127" i="1"/>
  <c r="V127" i="1"/>
  <c r="U128" i="1"/>
  <c r="V128" i="1"/>
  <c r="U129" i="1"/>
  <c r="V129" i="1"/>
  <c r="U130" i="1"/>
  <c r="V130" i="1"/>
  <c r="U131" i="1"/>
  <c r="V131" i="1"/>
  <c r="U132" i="1"/>
  <c r="V132" i="1"/>
  <c r="U133" i="1"/>
  <c r="V133" i="1"/>
  <c r="U134" i="1"/>
  <c r="V134" i="1"/>
  <c r="U135" i="1"/>
  <c r="V135" i="1"/>
  <c r="U136" i="1"/>
  <c r="V136" i="1"/>
  <c r="U137" i="1"/>
  <c r="V137" i="1"/>
  <c r="U138" i="1"/>
  <c r="V138" i="1"/>
  <c r="U139" i="1"/>
  <c r="V139" i="1"/>
  <c r="U140" i="1"/>
  <c r="V140" i="1"/>
  <c r="U141" i="1"/>
  <c r="V141" i="1"/>
  <c r="U142" i="1"/>
  <c r="V142" i="1"/>
  <c r="U143" i="1"/>
  <c r="V143" i="1"/>
  <c r="U144" i="1"/>
  <c r="V144" i="1"/>
  <c r="U145" i="1"/>
  <c r="V145" i="1"/>
  <c r="U146" i="1"/>
  <c r="V146" i="1"/>
  <c r="U147" i="1"/>
  <c r="V147" i="1"/>
  <c r="U148" i="1"/>
  <c r="V148" i="1"/>
  <c r="U149" i="1"/>
  <c r="V149" i="1"/>
  <c r="U150" i="1"/>
  <c r="V150" i="1"/>
  <c r="U151" i="1"/>
  <c r="V151" i="1"/>
  <c r="U152" i="1"/>
  <c r="V152" i="1"/>
  <c r="U153" i="1"/>
  <c r="V153" i="1"/>
  <c r="U154" i="1"/>
  <c r="V154" i="1"/>
  <c r="U155" i="1"/>
  <c r="V155" i="1"/>
  <c r="U156" i="1"/>
  <c r="V156" i="1"/>
  <c r="U157" i="1"/>
  <c r="V157" i="1"/>
  <c r="U158" i="1"/>
  <c r="V158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U38" i="1"/>
  <c r="V38" i="1"/>
  <c r="U39" i="1"/>
  <c r="V39" i="1"/>
  <c r="U40" i="1"/>
  <c r="V40" i="1"/>
  <c r="U41" i="1"/>
  <c r="V41" i="1"/>
  <c r="U42" i="1"/>
  <c r="V42" i="1"/>
  <c r="U43" i="1"/>
  <c r="V43" i="1"/>
  <c r="U44" i="1"/>
  <c r="V44" i="1"/>
  <c r="U45" i="1"/>
  <c r="V45" i="1"/>
  <c r="U46" i="1"/>
  <c r="V46" i="1"/>
  <c r="U47" i="1"/>
  <c r="V47" i="1"/>
  <c r="U48" i="1"/>
  <c r="V48" i="1"/>
  <c r="U49" i="1"/>
  <c r="V49" i="1"/>
  <c r="U50" i="1"/>
  <c r="V50" i="1"/>
  <c r="U51" i="1"/>
  <c r="V51" i="1"/>
  <c r="U52" i="1"/>
  <c r="V52" i="1"/>
  <c r="U53" i="1"/>
  <c r="V53" i="1"/>
  <c r="U54" i="1"/>
  <c r="V54" i="1"/>
  <c r="U55" i="1"/>
  <c r="V55" i="1"/>
  <c r="U56" i="1"/>
  <c r="V56" i="1"/>
  <c r="U57" i="1"/>
  <c r="V57" i="1"/>
  <c r="V29" i="1"/>
  <c r="U29" i="1"/>
  <c r="V23" i="1"/>
  <c r="U23" i="1"/>
  <c r="E162" i="1" l="1"/>
  <c r="S200" i="1"/>
  <c r="S198" i="1"/>
  <c r="T200" i="1" l="1"/>
  <c r="T198" i="1"/>
  <c r="D386" i="1" l="1"/>
  <c r="D378" i="1"/>
  <c r="D377" i="1"/>
  <c r="J237" i="1"/>
  <c r="D229" i="1"/>
  <c r="D217" i="1"/>
  <c r="L272" i="1" l="1"/>
  <c r="N272" i="1" s="1"/>
  <c r="P272" i="1" s="1"/>
  <c r="R272" i="1" s="1"/>
  <c r="J273" i="1"/>
  <c r="L273" i="1" s="1"/>
  <c r="N273" i="1" s="1"/>
  <c r="P273" i="1" s="1"/>
  <c r="R273" i="1" s="1"/>
  <c r="R164" i="1"/>
  <c r="N164" i="1"/>
  <c r="J164" i="1"/>
  <c r="F164" i="1"/>
  <c r="T164" i="1"/>
  <c r="S164" i="1"/>
  <c r="Q164" i="1"/>
  <c r="P164" i="1"/>
  <c r="O164" i="1"/>
  <c r="M164" i="1"/>
  <c r="L164" i="1"/>
  <c r="K164" i="1"/>
  <c r="I164" i="1"/>
  <c r="H164" i="1"/>
  <c r="G164" i="1"/>
  <c r="F161" i="1"/>
  <c r="E161" i="1"/>
  <c r="I315" i="1" l="1"/>
  <c r="D202" i="1"/>
  <c r="R61" i="1"/>
  <c r="N61" i="1"/>
  <c r="J61" i="1"/>
  <c r="Q61" i="1"/>
  <c r="P61" i="1"/>
  <c r="L61" i="1"/>
  <c r="I61" i="1"/>
  <c r="R38" i="1"/>
  <c r="O38" i="1"/>
  <c r="N38" i="1"/>
  <c r="J38" i="1"/>
  <c r="T38" i="1"/>
  <c r="Q38" i="1"/>
  <c r="P38" i="1"/>
  <c r="M38" i="1"/>
  <c r="I38" i="1"/>
  <c r="H38" i="1"/>
  <c r="J315" i="1"/>
  <c r="R23" i="1"/>
  <c r="O23" i="1"/>
  <c r="J23" i="1"/>
  <c r="G23" i="1"/>
  <c r="T23" i="1"/>
  <c r="Q23" i="1"/>
  <c r="L23" i="1"/>
  <c r="I23" i="1"/>
  <c r="F61" i="1"/>
  <c r="F38" i="1"/>
  <c r="F23" i="1"/>
  <c r="K23" i="1"/>
  <c r="N23" i="1"/>
  <c r="S23" i="1"/>
  <c r="H23" i="1"/>
  <c r="M23" i="1"/>
  <c r="P23" i="1"/>
  <c r="L38" i="1"/>
  <c r="K38" i="1"/>
  <c r="S38" i="1"/>
  <c r="H61" i="1"/>
  <c r="M61" i="1"/>
  <c r="T61" i="1"/>
  <c r="G61" i="1"/>
  <c r="O61" i="1"/>
  <c r="D314" i="1"/>
  <c r="K61" i="1" l="1"/>
  <c r="S61" i="1"/>
  <c r="I67" i="1"/>
  <c r="G38" i="1"/>
  <c r="R124" i="1" l="1"/>
  <c r="V453" i="1" l="1"/>
  <c r="U453" i="1"/>
  <c r="V452" i="1"/>
  <c r="U452" i="1"/>
  <c r="V451" i="1"/>
  <c r="U451" i="1"/>
  <c r="V449" i="1"/>
  <c r="U449" i="1"/>
  <c r="V448" i="1"/>
  <c r="U448" i="1"/>
  <c r="V447" i="1"/>
  <c r="U447" i="1"/>
  <c r="V446" i="1"/>
  <c r="U446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T433" i="1"/>
  <c r="S433" i="1"/>
  <c r="R433" i="1"/>
  <c r="Q433" i="1"/>
  <c r="P433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V432" i="1"/>
  <c r="U432" i="1"/>
  <c r="V431" i="1"/>
  <c r="U431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H430" i="1"/>
  <c r="G430" i="1"/>
  <c r="F430" i="1"/>
  <c r="E430" i="1"/>
  <c r="D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H402" i="1"/>
  <c r="G402" i="1"/>
  <c r="F402" i="1"/>
  <c r="E402" i="1"/>
  <c r="E401" i="1" s="1"/>
  <c r="D402" i="1"/>
  <c r="T386" i="1"/>
  <c r="T378" i="1" s="1"/>
  <c r="T377" i="1" s="1"/>
  <c r="T375" i="1" s="1"/>
  <c r="S386" i="1"/>
  <c r="S378" i="1" s="1"/>
  <c r="S377" i="1" s="1"/>
  <c r="S375" i="1" s="1"/>
  <c r="R386" i="1"/>
  <c r="R378" i="1" s="1"/>
  <c r="R377" i="1" s="1"/>
  <c r="R375" i="1" s="1"/>
  <c r="Q386" i="1"/>
  <c r="P386" i="1"/>
  <c r="P378" i="1" s="1"/>
  <c r="P377" i="1" s="1"/>
  <c r="P375" i="1" s="1"/>
  <c r="O386" i="1"/>
  <c r="O378" i="1" s="1"/>
  <c r="O377" i="1" s="1"/>
  <c r="O375" i="1" s="1"/>
  <c r="N386" i="1"/>
  <c r="N378" i="1" s="1"/>
  <c r="N377" i="1" s="1"/>
  <c r="N375" i="1" s="1"/>
  <c r="M386" i="1"/>
  <c r="L386" i="1"/>
  <c r="L378" i="1" s="1"/>
  <c r="L377" i="1" s="1"/>
  <c r="L375" i="1" s="1"/>
  <c r="K386" i="1"/>
  <c r="K378" i="1" s="1"/>
  <c r="K377" i="1" s="1"/>
  <c r="K375" i="1" s="1"/>
  <c r="J386" i="1"/>
  <c r="J378" i="1" s="1"/>
  <c r="J377" i="1" s="1"/>
  <c r="J375" i="1" s="1"/>
  <c r="I386" i="1"/>
  <c r="I378" i="1" s="1"/>
  <c r="I377" i="1" s="1"/>
  <c r="I375" i="1" s="1"/>
  <c r="H386" i="1"/>
  <c r="G386" i="1"/>
  <c r="F386" i="1"/>
  <c r="F378" i="1" s="1"/>
  <c r="F377" i="1" s="1"/>
  <c r="E386" i="1"/>
  <c r="E378" i="1" s="1"/>
  <c r="E377" i="1" s="1"/>
  <c r="Q378" i="1"/>
  <c r="Q377" i="1" s="1"/>
  <c r="Q375" i="1" s="1"/>
  <c r="M378" i="1"/>
  <c r="M377" i="1" s="1"/>
  <c r="M375" i="1" s="1"/>
  <c r="T352" i="1"/>
  <c r="S352" i="1"/>
  <c r="R352" i="1"/>
  <c r="Q352" i="1"/>
  <c r="P352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V340" i="1"/>
  <c r="U340" i="1"/>
  <c r="V339" i="1"/>
  <c r="U339" i="1"/>
  <c r="V338" i="1"/>
  <c r="U338" i="1"/>
  <c r="V336" i="1"/>
  <c r="U336" i="1"/>
  <c r="V335" i="1"/>
  <c r="U335" i="1"/>
  <c r="V333" i="1"/>
  <c r="U333" i="1"/>
  <c r="V332" i="1"/>
  <c r="U332" i="1"/>
  <c r="V331" i="1"/>
  <c r="U331" i="1"/>
  <c r="V329" i="1"/>
  <c r="U329" i="1"/>
  <c r="V328" i="1"/>
  <c r="U328" i="1"/>
  <c r="V326" i="1"/>
  <c r="U326" i="1"/>
  <c r="V325" i="1"/>
  <c r="U325" i="1"/>
  <c r="V324" i="1"/>
  <c r="U324" i="1"/>
  <c r="V323" i="1"/>
  <c r="U323" i="1"/>
  <c r="V322" i="1"/>
  <c r="U322" i="1"/>
  <c r="T315" i="1"/>
  <c r="S315" i="1"/>
  <c r="R315" i="1"/>
  <c r="Q315" i="1"/>
  <c r="P315" i="1"/>
  <c r="O315" i="1"/>
  <c r="N315" i="1"/>
  <c r="M315" i="1"/>
  <c r="L315" i="1"/>
  <c r="K315" i="1"/>
  <c r="H315" i="1"/>
  <c r="G315" i="1"/>
  <c r="F315" i="1"/>
  <c r="E315" i="1"/>
  <c r="D315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S282" i="1"/>
  <c r="Q282" i="1"/>
  <c r="O282" i="1"/>
  <c r="M282" i="1"/>
  <c r="K282" i="1"/>
  <c r="I282" i="1"/>
  <c r="G282" i="1"/>
  <c r="F282" i="1"/>
  <c r="E282" i="1"/>
  <c r="D282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T244" i="1"/>
  <c r="T246" i="1" s="1"/>
  <c r="S244" i="1"/>
  <c r="S246" i="1" s="1"/>
  <c r="R244" i="1"/>
  <c r="R246" i="1" s="1"/>
  <c r="Q244" i="1"/>
  <c r="Q246" i="1" s="1"/>
  <c r="P244" i="1"/>
  <c r="P246" i="1" s="1"/>
  <c r="O244" i="1"/>
  <c r="O246" i="1" s="1"/>
  <c r="N244" i="1"/>
  <c r="N246" i="1" s="1"/>
  <c r="M244" i="1"/>
  <c r="M246" i="1" s="1"/>
  <c r="L244" i="1"/>
  <c r="L246" i="1" s="1"/>
  <c r="K244" i="1"/>
  <c r="K246" i="1" s="1"/>
  <c r="J244" i="1"/>
  <c r="J246" i="1" s="1"/>
  <c r="I244" i="1"/>
  <c r="I246" i="1" s="1"/>
  <c r="H244" i="1"/>
  <c r="H246" i="1" s="1"/>
  <c r="G244" i="1"/>
  <c r="G246" i="1" s="1"/>
  <c r="F244" i="1"/>
  <c r="F246" i="1" s="1"/>
  <c r="E244" i="1"/>
  <c r="E246" i="1" s="1"/>
  <c r="D244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T237" i="1"/>
  <c r="T242" i="1" s="1"/>
  <c r="S237" i="1"/>
  <c r="S242" i="1" s="1"/>
  <c r="R237" i="1"/>
  <c r="R242" i="1" s="1"/>
  <c r="Q237" i="1"/>
  <c r="Q242" i="1" s="1"/>
  <c r="P237" i="1"/>
  <c r="P242" i="1" s="1"/>
  <c r="O237" i="1"/>
  <c r="O242" i="1" s="1"/>
  <c r="N237" i="1"/>
  <c r="N242" i="1" s="1"/>
  <c r="M237" i="1"/>
  <c r="M242" i="1" s="1"/>
  <c r="L237" i="1"/>
  <c r="L242" i="1" s="1"/>
  <c r="K237" i="1"/>
  <c r="K242" i="1" s="1"/>
  <c r="J242" i="1"/>
  <c r="I237" i="1"/>
  <c r="I242" i="1" s="1"/>
  <c r="H237" i="1"/>
  <c r="H242" i="1" s="1"/>
  <c r="G237" i="1"/>
  <c r="G242" i="1" s="1"/>
  <c r="F237" i="1"/>
  <c r="F242" i="1" s="1"/>
  <c r="E237" i="1"/>
  <c r="E242" i="1" s="1"/>
  <c r="D237" i="1"/>
  <c r="D242" i="1" s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T224" i="1"/>
  <c r="S224" i="1"/>
  <c r="R224" i="1"/>
  <c r="Q224" i="1"/>
  <c r="P224" i="1"/>
  <c r="O224" i="1"/>
  <c r="N224" i="1"/>
  <c r="M224" i="1"/>
  <c r="L224" i="1"/>
  <c r="L234" i="1" s="1"/>
  <c r="K224" i="1"/>
  <c r="J224" i="1"/>
  <c r="I224" i="1"/>
  <c r="H224" i="1"/>
  <c r="H234" i="1" s="1"/>
  <c r="G224" i="1"/>
  <c r="F224" i="1"/>
  <c r="E224" i="1"/>
  <c r="D224" i="1"/>
  <c r="D234" i="1" s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T124" i="1"/>
  <c r="S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T72" i="1"/>
  <c r="S72" i="1"/>
  <c r="R72" i="1"/>
  <c r="Q72" i="1"/>
  <c r="P72" i="1"/>
  <c r="O72" i="1"/>
  <c r="N72" i="1"/>
  <c r="M72" i="1"/>
  <c r="L72" i="1"/>
  <c r="K72" i="1"/>
  <c r="J72" i="1"/>
  <c r="I72" i="1"/>
  <c r="G72" i="1"/>
  <c r="F72" i="1"/>
  <c r="E72" i="1"/>
  <c r="D72" i="1"/>
  <c r="T67" i="1"/>
  <c r="S67" i="1"/>
  <c r="R67" i="1"/>
  <c r="Q67" i="1"/>
  <c r="P67" i="1"/>
  <c r="O67" i="1"/>
  <c r="N67" i="1"/>
  <c r="M67" i="1"/>
  <c r="L67" i="1"/>
  <c r="K67" i="1"/>
  <c r="J67" i="1"/>
  <c r="G67" i="1"/>
  <c r="F67" i="1"/>
  <c r="E67" i="1"/>
  <c r="D67" i="1"/>
  <c r="E61" i="1"/>
  <c r="D61" i="1"/>
  <c r="S73" i="1"/>
  <c r="S76" i="1" s="1"/>
  <c r="R73" i="1"/>
  <c r="R76" i="1" s="1"/>
  <c r="Q73" i="1"/>
  <c r="Q76" i="1" s="1"/>
  <c r="P73" i="1"/>
  <c r="P76" i="1" s="1"/>
  <c r="O73" i="1"/>
  <c r="O76" i="1" s="1"/>
  <c r="N73" i="1"/>
  <c r="N76" i="1" s="1"/>
  <c r="M73" i="1"/>
  <c r="M76" i="1" s="1"/>
  <c r="L73" i="1"/>
  <c r="L76" i="1" s="1"/>
  <c r="K73" i="1"/>
  <c r="K76" i="1" s="1"/>
  <c r="J73" i="1"/>
  <c r="J76" i="1" s="1"/>
  <c r="I73" i="1"/>
  <c r="I76" i="1" s="1"/>
  <c r="G73" i="1"/>
  <c r="G76" i="1" s="1"/>
  <c r="F73" i="1"/>
  <c r="F76" i="1" s="1"/>
  <c r="E38" i="1"/>
  <c r="E73" i="1" s="1"/>
  <c r="E76" i="1" s="1"/>
  <c r="D38" i="1"/>
  <c r="D73" i="1" s="1"/>
  <c r="V28" i="1"/>
  <c r="U28" i="1"/>
  <c r="V27" i="1"/>
  <c r="U27" i="1"/>
  <c r="V26" i="1"/>
  <c r="U26" i="1"/>
  <c r="V25" i="1"/>
  <c r="U25" i="1"/>
  <c r="V24" i="1"/>
  <c r="U24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23" i="1"/>
  <c r="E306" i="1" s="1"/>
  <c r="D23" i="1"/>
  <c r="D306" i="1" s="1"/>
  <c r="G378" i="1" l="1"/>
  <c r="U386" i="1"/>
  <c r="H378" i="1"/>
  <c r="V386" i="1"/>
  <c r="D251" i="1"/>
  <c r="D253" i="1" s="1"/>
  <c r="K401" i="1"/>
  <c r="T73" i="1"/>
  <c r="T76" i="1" s="1"/>
  <c r="I401" i="1"/>
  <c r="M401" i="1"/>
  <c r="Q401" i="1"/>
  <c r="R401" i="1"/>
  <c r="P234" i="1"/>
  <c r="T234" i="1"/>
  <c r="E251" i="1"/>
  <c r="I251" i="1"/>
  <c r="M251" i="1"/>
  <c r="Q251" i="1"/>
  <c r="J401" i="1"/>
  <c r="S401" i="1"/>
  <c r="F401" i="1"/>
  <c r="F376" i="1" s="1"/>
  <c r="F375" i="1" s="1"/>
  <c r="E234" i="1"/>
  <c r="I234" i="1"/>
  <c r="M234" i="1"/>
  <c r="Q234" i="1"/>
  <c r="F251" i="1"/>
  <c r="J251" i="1"/>
  <c r="N251" i="1"/>
  <c r="R251" i="1"/>
  <c r="N401" i="1"/>
  <c r="G401" i="1"/>
  <c r="O401" i="1"/>
  <c r="V416" i="1"/>
  <c r="U430" i="1"/>
  <c r="U433" i="1"/>
  <c r="F234" i="1"/>
  <c r="J234" i="1"/>
  <c r="N234" i="1"/>
  <c r="R234" i="1"/>
  <c r="G251" i="1"/>
  <c r="K251" i="1"/>
  <c r="O251" i="1"/>
  <c r="S251" i="1"/>
  <c r="V402" i="1"/>
  <c r="H401" i="1"/>
  <c r="L401" i="1"/>
  <c r="P401" i="1"/>
  <c r="T401" i="1"/>
  <c r="V430" i="1"/>
  <c r="G248" i="1"/>
  <c r="G249" i="1" s="1"/>
  <c r="K248" i="1"/>
  <c r="K249" i="1" s="1"/>
  <c r="O248" i="1"/>
  <c r="O249" i="1" s="1"/>
  <c r="S248" i="1"/>
  <c r="S249" i="1" s="1"/>
  <c r="H251" i="1"/>
  <c r="L251" i="1"/>
  <c r="P251" i="1"/>
  <c r="T251" i="1"/>
  <c r="E376" i="1"/>
  <c r="E375" i="1" s="1"/>
  <c r="V433" i="1"/>
  <c r="F81" i="1"/>
  <c r="F109" i="1" s="1"/>
  <c r="J81" i="1"/>
  <c r="J109" i="1" s="1"/>
  <c r="N81" i="1"/>
  <c r="N109" i="1" s="1"/>
  <c r="R81" i="1"/>
  <c r="R109" i="1" s="1"/>
  <c r="G81" i="1"/>
  <c r="G109" i="1" s="1"/>
  <c r="K81" i="1"/>
  <c r="K109" i="1" s="1"/>
  <c r="O81" i="1"/>
  <c r="O109" i="1" s="1"/>
  <c r="S81" i="1"/>
  <c r="S109" i="1" s="1"/>
  <c r="D81" i="1"/>
  <c r="H81" i="1"/>
  <c r="H109" i="1" s="1"/>
  <c r="L81" i="1"/>
  <c r="L109" i="1" s="1"/>
  <c r="P81" i="1"/>
  <c r="P109" i="1" s="1"/>
  <c r="T81" i="1"/>
  <c r="T109" i="1" s="1"/>
  <c r="E81" i="1"/>
  <c r="E109" i="1" s="1"/>
  <c r="I81" i="1"/>
  <c r="I109" i="1" s="1"/>
  <c r="M81" i="1"/>
  <c r="M109" i="1" s="1"/>
  <c r="Q81" i="1"/>
  <c r="Q109" i="1" s="1"/>
  <c r="G234" i="1"/>
  <c r="K234" i="1"/>
  <c r="O234" i="1"/>
  <c r="S234" i="1"/>
  <c r="D248" i="1"/>
  <c r="D249" i="1" s="1"/>
  <c r="H248" i="1"/>
  <c r="H249" i="1" s="1"/>
  <c r="L248" i="1"/>
  <c r="L249" i="1" s="1"/>
  <c r="P248" i="1"/>
  <c r="P249" i="1" s="1"/>
  <c r="T248" i="1"/>
  <c r="T249" i="1" s="1"/>
  <c r="E248" i="1"/>
  <c r="E249" i="1" s="1"/>
  <c r="I248" i="1"/>
  <c r="I249" i="1" s="1"/>
  <c r="M248" i="1"/>
  <c r="M249" i="1" s="1"/>
  <c r="Q248" i="1"/>
  <c r="Q249" i="1" s="1"/>
  <c r="D401" i="1"/>
  <c r="D376" i="1" s="1"/>
  <c r="U402" i="1"/>
  <c r="D246" i="1"/>
  <c r="F248" i="1"/>
  <c r="F249" i="1" s="1"/>
  <c r="J248" i="1"/>
  <c r="J249" i="1" s="1"/>
  <c r="N248" i="1"/>
  <c r="N249" i="1" s="1"/>
  <c r="R248" i="1"/>
  <c r="R249" i="1" s="1"/>
  <c r="U416" i="1"/>
  <c r="H377" i="1" l="1"/>
  <c r="V378" i="1"/>
  <c r="G377" i="1"/>
  <c r="U377" i="1" s="1"/>
  <c r="U378" i="1"/>
  <c r="Q160" i="1"/>
  <c r="Q165" i="1" s="1"/>
  <c r="Q139" i="1"/>
  <c r="Q154" i="1" s="1"/>
  <c r="Q158" i="1" s="1"/>
  <c r="L160" i="1"/>
  <c r="L165" i="1" s="1"/>
  <c r="L139" i="1"/>
  <c r="L154" i="1" s="1"/>
  <c r="L158" i="1" s="1"/>
  <c r="O160" i="1"/>
  <c r="O165" i="1" s="1"/>
  <c r="O139" i="1"/>
  <c r="O154" i="1" s="1"/>
  <c r="O158" i="1" s="1"/>
  <c r="R160" i="1"/>
  <c r="R165" i="1" s="1"/>
  <c r="R139" i="1"/>
  <c r="R154" i="1" s="1"/>
  <c r="R158" i="1" s="1"/>
  <c r="D76" i="1"/>
  <c r="V401" i="1"/>
  <c r="U401" i="1"/>
  <c r="M160" i="1"/>
  <c r="M165" i="1" s="1"/>
  <c r="M139" i="1"/>
  <c r="M154" i="1" s="1"/>
  <c r="M158" i="1" s="1"/>
  <c r="H160" i="1"/>
  <c r="H165" i="1" s="1"/>
  <c r="H139" i="1"/>
  <c r="H154" i="1" s="1"/>
  <c r="H158" i="1" s="1"/>
  <c r="K160" i="1"/>
  <c r="K165" i="1" s="1"/>
  <c r="K139" i="1"/>
  <c r="K154" i="1" s="1"/>
  <c r="K158" i="1" s="1"/>
  <c r="N160" i="1"/>
  <c r="N165" i="1" s="1"/>
  <c r="N139" i="1"/>
  <c r="N154" i="1" s="1"/>
  <c r="N158" i="1" s="1"/>
  <c r="I160" i="1"/>
  <c r="I165" i="1" s="1"/>
  <c r="I139" i="1"/>
  <c r="I154" i="1" s="1"/>
  <c r="I158" i="1" s="1"/>
  <c r="T160" i="1"/>
  <c r="T165" i="1" s="1"/>
  <c r="T139" i="1"/>
  <c r="T154" i="1" s="1"/>
  <c r="T158" i="1" s="1"/>
  <c r="D109" i="1"/>
  <c r="G160" i="1"/>
  <c r="G165" i="1" s="1"/>
  <c r="G139" i="1"/>
  <c r="G154" i="1" s="1"/>
  <c r="G158" i="1" s="1"/>
  <c r="J160" i="1"/>
  <c r="J165" i="1" s="1"/>
  <c r="J139" i="1"/>
  <c r="J154" i="1" s="1"/>
  <c r="J158" i="1" s="1"/>
  <c r="E160" i="1"/>
  <c r="E165" i="1" s="1"/>
  <c r="E139" i="1"/>
  <c r="E154" i="1" s="1"/>
  <c r="E158" i="1" s="1"/>
  <c r="P160" i="1"/>
  <c r="P165" i="1" s="1"/>
  <c r="P139" i="1"/>
  <c r="P154" i="1" s="1"/>
  <c r="P158" i="1" s="1"/>
  <c r="S160" i="1"/>
  <c r="S165" i="1" s="1"/>
  <c r="S139" i="1"/>
  <c r="S154" i="1" s="1"/>
  <c r="S158" i="1" s="1"/>
  <c r="F160" i="1"/>
  <c r="F165" i="1" s="1"/>
  <c r="F139" i="1"/>
  <c r="F154" i="1" s="1"/>
  <c r="F158" i="1" s="1"/>
  <c r="G376" i="1" l="1"/>
  <c r="V377" i="1"/>
  <c r="D375" i="1"/>
  <c r="E252" i="1"/>
  <c r="D160" i="1"/>
  <c r="D139" i="1"/>
  <c r="H375" i="1" l="1"/>
  <c r="V375" i="1" s="1"/>
  <c r="V376" i="1"/>
  <c r="G375" i="1"/>
  <c r="U375" i="1" s="1"/>
  <c r="U376" i="1"/>
  <c r="D165" i="1"/>
  <c r="D154" i="1"/>
  <c r="E253" i="1"/>
  <c r="F252" i="1" l="1"/>
  <c r="D158" i="1"/>
  <c r="F253" i="1" l="1"/>
  <c r="H252" i="1" l="1"/>
  <c r="G252" i="1"/>
  <c r="G253" i="1" l="1"/>
  <c r="H253" i="1"/>
  <c r="J252" i="1" l="1"/>
  <c r="I252" i="1"/>
  <c r="I253" i="1" l="1"/>
  <c r="J253" i="1"/>
  <c r="L252" i="1" l="1"/>
  <c r="K252" i="1"/>
  <c r="K253" i="1" l="1"/>
  <c r="L253" i="1"/>
  <c r="N252" i="1" l="1"/>
  <c r="M252" i="1"/>
  <c r="M253" i="1" l="1"/>
  <c r="N253" i="1"/>
  <c r="P252" i="1" l="1"/>
  <c r="O252" i="1"/>
  <c r="O253" i="1" l="1"/>
  <c r="P253" i="1"/>
  <c r="R252" i="1" l="1"/>
  <c r="Q252" i="1"/>
  <c r="Q253" i="1" l="1"/>
  <c r="R253" i="1"/>
  <c r="T252" i="1" l="1"/>
  <c r="S252" i="1"/>
  <c r="S253" i="1" l="1"/>
  <c r="T253" i="1"/>
  <c r="J255" i="1" l="1"/>
  <c r="J283" i="1" l="1"/>
  <c r="L255" i="1"/>
  <c r="J282" i="1"/>
  <c r="H282" i="1"/>
  <c r="N255" i="1" l="1"/>
  <c r="L282" i="1"/>
  <c r="L283" i="1" s="1"/>
  <c r="P255" i="1" l="1"/>
  <c r="N282" i="1"/>
  <c r="N283" i="1" l="1"/>
  <c r="R255" i="1"/>
  <c r="P282" i="1"/>
  <c r="P283" i="1" s="1"/>
  <c r="T282" i="1" l="1"/>
  <c r="T283" i="1" s="1"/>
  <c r="R282" i="1"/>
  <c r="R283" i="1" s="1"/>
</calcChain>
</file>

<file path=xl/sharedStrings.xml><?xml version="1.0" encoding="utf-8"?>
<sst xmlns="http://schemas.openxmlformats.org/spreadsheetml/2006/main" count="1485" uniqueCount="699">
  <si>
    <t>Приложение № 1</t>
  </si>
  <si>
    <t>к приказу Минэнерго России</t>
  </si>
  <si>
    <t>от "____".____________2017 г. № ______</t>
  </si>
  <si>
    <t xml:space="preserve">                          полное наименование субъекта электроэнергетики</t>
  </si>
  <si>
    <t xml:space="preserve">                    Год раскрытия (предоставления) информации: 2016-2022 годы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</si>
  <si>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</si>
  <si>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</si>
  <si>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</si>
  <si>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</si>
  <si>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</si>
  <si>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</si>
  <si>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</si>
  <si>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</si>
  <si>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</si>
  <si>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</si>
  <si>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</si>
  <si>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</si>
  <si>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</si>
  <si>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</si>
  <si>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</si>
  <si>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</si>
  <si>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</si>
  <si>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</si>
  <si>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</si>
  <si>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</si>
  <si>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</si>
  <si>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</si>
  <si>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</si>
  <si>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</si>
  <si>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</si>
  <si>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</si>
  <si>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</si>
  <si>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</si>
  <si>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</si>
  <si>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</si>
  <si>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</si>
  <si>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</si>
  <si>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</si>
  <si>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</si>
  <si>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</si>
  <si>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</si>
  <si>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</si>
  <si>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</si>
  <si>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</si>
  <si>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</si>
  <si>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</si>
  <si>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</si>
  <si>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</si>
  <si>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</si>
  <si>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</si>
  <si>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</si>
  <si>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</si>
  <si>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</si>
  <si>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</si>
  <si>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</si>
  <si>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</si>
  <si>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</si>
  <si>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</si>
  <si>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</si>
  <si>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</si>
  <si>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</si>
  <si>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</si>
  <si>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</si>
  <si>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</si>
  <si>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</si>
  <si>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</si>
  <si>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</si>
  <si>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</si>
  <si>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</si>
  <si>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</si>
  <si>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</si>
  <si>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</si>
  <si>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</si>
  <si>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</si>
  <si>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</si>
  <si>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</si>
  <si>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</si>
  <si>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</si>
  <si>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</si>
  <si>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</si>
  <si>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</si>
  <si>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</si>
  <si>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</si>
  <si>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</si>
  <si>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</si>
  <si>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</si>
  <si>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</si>
  <si>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</si>
  <si>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</si>
  <si>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</si>
  <si>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</si>
  <si>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</si>
  <si>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</si>
  <si>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</si>
  <si>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</si>
  <si>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</si>
  <si>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</si>
  <si>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</si>
  <si>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</si>
  <si>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</si>
  <si>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</si>
  <si>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</si>
  <si>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</si>
  <si>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</si>
  <si>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</si>
  <si>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</si>
  <si>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</si>
  <si>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</si>
  <si>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</si>
  <si>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</si>
  <si>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</si>
  <si>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</si>
  <si>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</si>
  <si>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</si>
  <si>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</si>
  <si>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</si>
  <si>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</si>
  <si>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</si>
  <si>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</si>
  <si>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</si>
  <si>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</si>
  <si>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</si>
  <si>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</si>
  <si>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</si>
  <si>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</si>
  <si>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</si>
  <si>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</si>
  <si>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</si>
  <si>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</si>
  <si>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</si>
  <si>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</si>
  <si>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</si>
  <si>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</si>
  <si>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</si>
  <si>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</si>
  <si>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</si>
  <si>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</si>
  <si>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</si>
  <si>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</si>
  <si>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</si>
  <si>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</si>
  <si>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</si>
  <si>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</si>
  <si>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</si>
  <si>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</si>
  <si>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</si>
  <si>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</si>
  <si>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</si>
  <si>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</si>
  <si>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</si>
  <si>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</si>
  <si>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</si>
  <si>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</si>
  <si>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</si>
  <si>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</si>
  <si>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</si>
  <si>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</si>
  <si>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</si>
  <si>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</si>
  <si>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</si>
  <si>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</si>
  <si>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</si>
  <si>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</si>
  <si>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</si>
  <si>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</si>
  <si>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</si>
  <si>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</si>
  <si>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</si>
  <si>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</si>
  <si>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</si>
  <si>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</si>
  <si>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</si>
  <si>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</si>
  <si>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</si>
  <si>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</si>
  <si>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</si>
  <si>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</si>
  <si>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</si>
  <si>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</si>
  <si>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</si>
  <si>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</si>
  <si>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</si>
  <si>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</si>
  <si>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</si>
  <si>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</si>
  <si>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</si>
  <si>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</si>
  <si>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</si>
  <si>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</si>
  <si>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</si>
  <si>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</si>
  <si>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</si>
  <si>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</si>
  <si>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</si>
  <si>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</si>
  <si>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</si>
  <si>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</si>
  <si>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</si>
  <si>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</si>
  <si>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</si>
  <si>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</si>
  <si>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</si>
  <si>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</si>
  <si>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</si>
  <si>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</si>
  <si>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</si>
  <si>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</si>
  <si>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</si>
  <si>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</si>
  <si>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</si>
  <si>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</si>
  <si>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</si>
  <si>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</si>
  <si>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</si>
  <si>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</si>
  <si>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</si>
  <si>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</si>
  <si>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</si>
  <si>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</si>
  <si>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</si>
  <si>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</si>
  <si>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</si>
  <si>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</si>
  <si>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</si>
  <si>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</si>
  <si>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</si>
  <si>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</si>
  <si>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</si>
  <si>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</si>
  <si>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</si>
  <si>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</si>
  <si>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</si>
  <si>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</si>
  <si>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</si>
  <si>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</si>
  <si>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</si>
  <si>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</si>
  <si>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</si>
  <si>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</si>
  <si>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</si>
  <si>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</si>
  <si>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</si>
  <si>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</si>
  <si>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</si>
  <si>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</si>
  <si>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</si>
  <si>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</si>
  <si>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</si>
  <si>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</si>
  <si>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</si>
  <si>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</si>
  <si>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</si>
  <si>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</si>
  <si>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</si>
  <si>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</si>
  <si>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</si>
  <si>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</si>
  <si>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</si>
  <si>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</si>
  <si>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</si>
  <si>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</si>
  <si>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</si>
  <si>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</si>
  <si>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</si>
  <si>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</si>
  <si>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</si>
  <si>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</si>
  <si>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</si>
  <si>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</si>
  <si>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</si>
  <si>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</si>
  <si>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</si>
  <si>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</si>
  <si>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</si>
  <si>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</si>
  <si>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</si>
  <si>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</si>
  <si>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</si>
  <si>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</si>
  <si>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</si>
  <si>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</si>
  <si>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</si>
  <si>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</si>
  <si>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</si>
  <si>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</si>
  <si>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</si>
  <si>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</si>
  <si>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</si>
  <si>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</si>
  <si>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</si>
  <si>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</si>
  <si>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</si>
  <si>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</si>
  <si>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</si>
  <si>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</si>
  <si>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</si>
  <si>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</si>
  <si>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</si>
  <si>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</si>
  <si>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</si>
  <si>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</si>
  <si>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</si>
  <si>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</si>
  <si>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</si>
  <si>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</si>
  <si>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</si>
  <si>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</si>
  <si>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</si>
  <si>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</si>
  <si>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</si>
  <si>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</si>
  <si>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</si>
  <si>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</si>
  <si>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</si>
  <si>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</si>
  <si>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</si>
  <si>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</si>
  <si>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</si>
  <si>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</si>
  <si>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</si>
  <si>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</si>
  <si>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</si>
  <si>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</si>
  <si>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</si>
  <si>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</si>
  <si>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</si>
  <si>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</si>
  <si>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</si>
  <si>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</si>
  <si>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</si>
  <si>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</si>
  <si>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</si>
  <si>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</si>
  <si>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</si>
  <si>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</si>
  <si>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</si>
  <si>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</si>
  <si>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</si>
  <si>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</si>
  <si>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</si>
  <si>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</si>
  <si>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</si>
  <si>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</si>
  <si>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</si>
  <si>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</si>
  <si>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</si>
  <si>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</si>
  <si>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</si>
  <si>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</si>
  <si>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</si>
  <si>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</si>
  <si>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</si>
  <si>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</si>
  <si>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</si>
  <si>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</si>
  <si>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</si>
  <si>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</si>
  <si>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</si>
  <si>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</si>
  <si>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</si>
  <si>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</si>
  <si>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</si>
  <si>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Уплата процентов по привлеченным кредитам и займам</t>
  </si>
  <si>
    <t>15.2</t>
  </si>
  <si>
    <t>Погашение кредитов и займов всего всего, в том числе:</t>
  </si>
  <si>
    <t>15.2.1</t>
  </si>
  <si>
    <t>15.2.2</t>
  </si>
  <si>
    <t>15.2.3</t>
  </si>
  <si>
    <t>15.3</t>
  </si>
  <si>
    <t>15.4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</si>
  <si>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</si>
  <si>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</si>
  <si>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</si>
  <si>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</si>
  <si>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</si>
  <si>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</si>
  <si>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</si>
  <si>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</si>
  <si>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</si>
  <si>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</si>
  <si>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</si>
  <si>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</si>
  <si>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</si>
  <si>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</si>
  <si>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</si>
  <si>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</si>
  <si>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</si>
  <si>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</si>
  <si>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</si>
  <si>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</si>
  <si>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</si>
  <si>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</si>
  <si>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</si>
  <si>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</si>
  <si>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</si>
  <si>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</si>
  <si>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</si>
  <si>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</si>
  <si>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</si>
  <si>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</si>
  <si>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</si>
  <si>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</si>
  <si>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</si>
  <si>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</si>
  <si>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</si>
  <si>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</si>
  <si>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</si>
  <si>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</si>
  <si>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</si>
  <si>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</si>
  <si>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</si>
  <si>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</si>
  <si>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</si>
  <si>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</si>
  <si>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</si>
  <si>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</si>
  <si>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</si>
  <si>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</si>
  <si>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</si>
  <si>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</si>
  <si>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</si>
  <si>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</si>
  <si>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</si>
  <si>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</si>
  <si>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</si>
  <si>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</si>
  <si>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</si>
  <si>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</si>
  <si>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</si>
  <si>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</si>
  <si>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</si>
  <si>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</si>
  <si>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</si>
  <si>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</si>
  <si>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</si>
  <si>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</si>
  <si>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</si>
  <si>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</si>
  <si>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</si>
  <si>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</si>
  <si>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</si>
  <si>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</si>
  <si>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</si>
  <si>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</si>
  <si>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</si>
  <si>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</si>
  <si>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</si>
  <si>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</si>
  <si>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</si>
  <si>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</si>
  <si>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</si>
  <si>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</si>
  <si>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</si>
  <si>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</si>
  <si>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</si>
  <si>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</si>
  <si>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</si>
  <si>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</si>
  <si>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</si>
  <si>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</si>
  <si>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</si>
  <si>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</si>
  <si>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</si>
  <si>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</si>
  <si>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</si>
  <si>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</si>
  <si>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</si>
  <si>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</si>
  <si>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</si>
  <si>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</si>
  <si>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</si>
  <si>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</si>
  <si>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</si>
  <si>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</si>
  <si>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</si>
  <si>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</si>
  <si>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</si>
  <si>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</si>
  <si>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</si>
  <si>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</si>
  <si>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</si>
  <si>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</si>
  <si>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</si>
  <si>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</si>
  <si>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</si>
  <si>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оказания услуг по технологическому присоединению</t>
  </si>
  <si>
    <t>23.3.6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</si>
  <si>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</si>
  <si>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</si>
  <si>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</si>
  <si>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</si>
  <si>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</si>
  <si>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</si>
  <si>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</si>
  <si>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</si>
  <si>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</si>
  <si>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</si>
  <si>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</si>
  <si>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</si>
  <si>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</si>
  <si>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</si>
  <si>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</si>
  <si>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</si>
  <si>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</si>
  <si>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</si>
  <si>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</si>
  <si>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</si>
  <si>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</si>
  <si>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</si>
  <si>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</si>
  <si>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</si>
  <si>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</si>
  <si>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</si>
  <si>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</si>
  <si>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</si>
  <si>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</si>
  <si>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</si>
  <si>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</si>
  <si>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</si>
  <si>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</si>
  <si>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</si>
  <si>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</si>
  <si>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</si>
  <si>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</si>
  <si>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</si>
  <si>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</si>
  <si>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</si>
  <si>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</si>
  <si>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</si>
  <si>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</si>
  <si>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</si>
  <si>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</si>
  <si>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</si>
  <si>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</si>
  <si>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</si>
  <si>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</si>
  <si>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</si>
  <si>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</si>
  <si>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</si>
  <si>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</si>
  <si>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</si>
  <si>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</si>
  <si>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</si>
  <si>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</si>
  <si>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</si>
  <si>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</si>
  <si>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</si>
  <si>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</si>
  <si>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</si>
  <si>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</si>
  <si>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</si>
  <si>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</si>
  <si>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</si>
  <si>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</si>
  <si>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</si>
  <si>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</si>
  <si>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</si>
  <si>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</si>
  <si>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</si>
  <si>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</si>
  <si>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</si>
  <si>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</si>
  <si>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</si>
  <si>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</si>
  <si>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</si>
  <si>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</si>
  <si>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</si>
  <si>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</si>
  <si>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</si>
  <si>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</si>
  <si>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</si>
  <si>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</si>
  <si>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</si>
  <si>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</si>
  <si>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</si>
  <si>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</si>
  <si>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</si>
  <si>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</si>
  <si>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</si>
  <si>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</si>
  <si>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</si>
  <si>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</si>
  <si>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</si>
  <si>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</si>
  <si>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</si>
  <si>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</si>
  <si>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</si>
  <si>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</si>
  <si>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</si>
  <si>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</si>
  <si>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</si>
  <si>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</si>
  <si>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</si>
  <si>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</si>
  <si>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</si>
  <si>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</si>
  <si>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</si>
  <si>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</si>
  <si>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</si>
  <si>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</si>
  <si>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</si>
  <si>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</si>
  <si>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</si>
  <si>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</si>
  <si>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</si>
  <si>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</si>
  <si>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</si>
  <si>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</si>
  <si>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</si>
  <si>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</si>
  <si>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</si>
  <si>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</si>
  <si>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</si>
  <si>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</si>
  <si>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</si>
  <si>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</si>
  <si>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</si>
  <si>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</si>
  <si>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</si>
  <si>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</si>
  <si>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</si>
  <si>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</si>
  <si>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</si>
  <si>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</si>
  <si>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</si>
  <si>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</si>
  <si>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</si>
  <si>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</si>
  <si>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</si>
  <si>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</si>
  <si>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</si>
  <si>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</si>
  <si>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</si>
  <si>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</si>
  <si>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</si>
  <si>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</si>
  <si>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</si>
  <si>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</si>
  <si>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</si>
  <si>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</si>
  <si>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</si>
  <si>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</si>
  <si>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</si>
  <si>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</si>
  <si>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</si>
  <si>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</si>
  <si>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</si>
  <si>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</si>
  <si>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</si>
  <si>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</si>
  <si>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</si>
  <si>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</si>
  <si>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</si>
  <si>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</si>
  <si>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</si>
  <si>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</si>
  <si>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</si>
  <si>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</si>
  <si>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</si>
  <si>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</si>
  <si>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</si>
  <si>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</si>
  <si>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</si>
  <si>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</si>
  <si>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</si>
  <si>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</si>
  <si>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</si>
  <si>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</si>
  <si>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</si>
  <si>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</si>
  <si>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</si>
  <si>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</si>
  <si>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</si>
  <si>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</si>
  <si>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</si>
  <si>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</si>
  <si>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</si>
  <si>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</si>
  <si>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</si>
  <si>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</si>
  <si>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</si>
  <si>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</si>
  <si>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</si>
  <si>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</si>
  <si>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</si>
  <si>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</si>
  <si>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</si>
  <si>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</si>
  <si>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</si>
  <si>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</si>
  <si>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</si>
  <si>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</si>
  <si>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</si>
  <si>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</si>
  <si>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</si>
  <si>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Чеченская республка</t>
  </si>
  <si>
    <t>Инвестиционная программа АО "Чеченэнерго"</t>
  </si>
  <si>
    <t>Финансовый план субъекта электроэнергетики</t>
  </si>
  <si>
    <t>Утвержденные плановые значения показателей приведены в соответствии с приказом Минэнерго России от 22.12.2016 №1384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</si>
</sst>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54">
    <xf numFmtId="0" fontId="0" fillId="0" borderId="0" xfId="0"/>
    <xf numFmtId="0" fontId="9" fillId="0" borderId="4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49" fontId="10" fillId="0" borderId="9" xfId="3" applyNumberFormat="1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" fontId="3" fillId="0" borderId="15" xfId="3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16" xfId="3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7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9" xfId="3" applyFont="1" applyFill="1" applyBorder="1" applyAlignment="1">
      <alignment horizontal="center" vertical="center"/>
    </xf>
    <xf numFmtId="4" fontId="3" fillId="0" borderId="20" xfId="3" applyNumberFormat="1" applyFont="1" applyFill="1" applyBorder="1" applyAlignment="1">
      <alignment horizontal="center" vertical="center"/>
    </xf>
    <xf numFmtId="4" fontId="12" fillId="0" borderId="9" xfId="0" applyNumberFormat="1" applyFont="1" applyFill="1" applyBorder="1" applyAlignment="1">
      <alignment horizontal="center" vertical="center"/>
    </xf>
    <xf numFmtId="4" fontId="12" fillId="0" borderId="19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" fontId="3" fillId="0" borderId="22" xfId="3" applyNumberFormat="1" applyFont="1" applyFill="1" applyBorder="1" applyAlignment="1">
      <alignment horizontal="center" vertical="center"/>
    </xf>
    <xf numFmtId="4" fontId="12" fillId="0" borderId="11" xfId="0" applyNumberFormat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center" vertical="center"/>
    </xf>
    <xf numFmtId="49" fontId="3" fillId="0" borderId="23" xfId="0" applyNumberFormat="1" applyFont="1" applyFill="1" applyBorder="1" applyAlignment="1">
      <alignment horizontal="center" vertical="center"/>
    </xf>
    <xf numFmtId="0" fontId="3" fillId="0" borderId="24" xfId="3" applyFont="1" applyFill="1" applyBorder="1" applyAlignment="1">
      <alignment horizontal="center" vertical="center"/>
    </xf>
    <xf numFmtId="4" fontId="3" fillId="0" borderId="25" xfId="3" applyNumberFormat="1" applyFont="1" applyFill="1" applyBorder="1" applyAlignment="1">
      <alignment horizontal="center" vertical="center"/>
    </xf>
    <xf numFmtId="4" fontId="12" fillId="0" borderId="17" xfId="0" applyNumberFormat="1" applyFont="1" applyFill="1" applyBorder="1" applyAlignment="1">
      <alignment horizontal="center" vertical="center"/>
    </xf>
    <xf numFmtId="4" fontId="12" fillId="0" borderId="24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10" fontId="3" fillId="0" borderId="16" xfId="2" applyNumberFormat="1" applyFont="1" applyFill="1" applyBorder="1" applyAlignment="1">
      <alignment horizontal="center" vertical="center"/>
    </xf>
    <xf numFmtId="10" fontId="12" fillId="0" borderId="6" xfId="2" applyNumberFormat="1" applyFont="1" applyFill="1" applyBorder="1" applyAlignment="1">
      <alignment horizontal="center" vertical="center"/>
    </xf>
    <xf numFmtId="10" fontId="12" fillId="0" borderId="7" xfId="2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4" fontId="2" fillId="0" borderId="11" xfId="1" applyNumberFormat="1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4" fontId="2" fillId="0" borderId="17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4" fontId="2" fillId="0" borderId="1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9" fontId="3" fillId="0" borderId="21" xfId="3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wrapText="1" indent="3"/>
    </xf>
    <xf numFmtId="4" fontId="2" fillId="0" borderId="11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49" fontId="8" fillId="0" borderId="20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0" fontId="9" fillId="0" borderId="2" xfId="3" applyFont="1" applyFill="1" applyBorder="1" applyAlignment="1">
      <alignment horizontal="center" vertical="center" wrapText="1"/>
    </xf>
    <xf numFmtId="4" fontId="2" fillId="0" borderId="16" xfId="3" applyNumberFormat="1" applyFont="1" applyFill="1" applyBorder="1" applyAlignment="1">
      <alignment horizontal="center" vertical="center"/>
    </xf>
    <xf numFmtId="4" fontId="15" fillId="0" borderId="6" xfId="0" applyNumberFormat="1" applyFont="1" applyFill="1" applyBorder="1" applyAlignment="1">
      <alignment horizontal="center" vertical="center"/>
    </xf>
    <xf numFmtId="4" fontId="2" fillId="0" borderId="22" xfId="3" applyNumberFormat="1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center" vertical="center"/>
    </xf>
    <xf numFmtId="4" fontId="2" fillId="0" borderId="25" xfId="3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20" xfId="3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5" xfId="3" applyNumberFormat="1" applyFont="1" applyFill="1" applyBorder="1" applyAlignment="1">
      <alignment horizontal="center" vertical="center" wrapText="1"/>
    </xf>
    <xf numFmtId="4" fontId="2" fillId="0" borderId="16" xfId="3" applyNumberFormat="1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4" fontId="2" fillId="0" borderId="0" xfId="3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10" fontId="3" fillId="0" borderId="20" xfId="2" applyNumberFormat="1" applyFont="1" applyFill="1" applyBorder="1" applyAlignment="1">
      <alignment horizontal="center" vertical="center"/>
    </xf>
    <xf numFmtId="10" fontId="12" fillId="0" borderId="9" xfId="2" applyNumberFormat="1" applyFont="1" applyFill="1" applyBorder="1" applyAlignment="1">
      <alignment horizontal="center" vertical="center"/>
    </xf>
    <xf numFmtId="10" fontId="12" fillId="0" borderId="19" xfId="2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10" fontId="3" fillId="0" borderId="22" xfId="2" applyNumberFormat="1" applyFont="1" applyFill="1" applyBorder="1" applyAlignment="1">
      <alignment horizontal="center" vertical="center"/>
    </xf>
    <xf numFmtId="10" fontId="12" fillId="0" borderId="11" xfId="2" applyNumberFormat="1" applyFont="1" applyFill="1" applyBorder="1" applyAlignment="1">
      <alignment horizontal="center" vertical="center"/>
    </xf>
    <xf numFmtId="10" fontId="12" fillId="0" borderId="10" xfId="2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4" fontId="15" fillId="0" borderId="9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0" fontId="13" fillId="0" borderId="0" xfId="4" applyFont="1" applyFill="1" applyAlignment="1">
      <alignment vertical="center" wrapText="1"/>
    </xf>
    <xf numFmtId="0" fontId="4" fillId="0" borderId="0" xfId="0" applyFont="1" applyFill="1" applyAlignment="1">
      <alignment horizontal="justify"/>
    </xf>
    <xf numFmtId="0" fontId="14" fillId="0" borderId="0" xfId="5" applyFont="1" applyFill="1" applyAlignment="1">
      <alignment vertical="center"/>
    </xf>
    <xf numFmtId="0" fontId="9" fillId="0" borderId="1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10" fillId="0" borderId="21" xfId="3" applyFont="1" applyFill="1" applyBorder="1" applyAlignment="1">
      <alignment horizontal="center" vertical="center" wrapText="1"/>
    </xf>
    <xf numFmtId="49" fontId="10" fillId="0" borderId="11" xfId="3" applyNumberFormat="1" applyFont="1" applyFill="1" applyBorder="1" applyAlignment="1">
      <alignment horizontal="center" vertical="center"/>
    </xf>
    <xf numFmtId="4" fontId="3" fillId="0" borderId="31" xfId="3" applyNumberFormat="1" applyFont="1" applyFill="1" applyBorder="1" applyAlignment="1">
      <alignment horizontal="center" vertical="center"/>
    </xf>
    <xf numFmtId="4" fontId="2" fillId="0" borderId="32" xfId="3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center" vertical="center"/>
    </xf>
    <xf numFmtId="4" fontId="2" fillId="0" borderId="33" xfId="3" applyNumberFormat="1" applyFont="1" applyFill="1" applyBorder="1" applyAlignment="1">
      <alignment horizontal="center" vertical="center"/>
    </xf>
    <xf numFmtId="4" fontId="2" fillId="0" borderId="34" xfId="3" applyNumberFormat="1" applyFont="1" applyFill="1" applyBorder="1" applyAlignment="1">
      <alignment horizontal="center" vertical="center"/>
    </xf>
    <xf numFmtId="4" fontId="3" fillId="0" borderId="32" xfId="3" applyNumberFormat="1" applyFont="1" applyFill="1" applyBorder="1" applyAlignment="1">
      <alignment horizontal="center" vertical="center"/>
    </xf>
    <xf numFmtId="4" fontId="3" fillId="0" borderId="34" xfId="3" applyNumberFormat="1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11" fillId="0" borderId="12" xfId="3" applyNumberFormat="1" applyFont="1" applyFill="1" applyBorder="1" applyAlignment="1">
      <alignment horizontal="center" vertical="center"/>
    </xf>
    <xf numFmtId="49" fontId="11" fillId="0" borderId="13" xfId="3" applyNumberFormat="1" applyFont="1" applyFill="1" applyBorder="1" applyAlignment="1">
      <alignment horizontal="center" vertical="center"/>
    </xf>
    <xf numFmtId="49" fontId="11" fillId="0" borderId="14" xfId="3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 wrapText="1"/>
    </xf>
    <xf numFmtId="49" fontId="8" fillId="0" borderId="5" xfId="3" applyNumberFormat="1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49" fontId="11" fillId="0" borderId="26" xfId="3" applyNumberFormat="1" applyFont="1" applyFill="1" applyBorder="1" applyAlignment="1">
      <alignment horizontal="center" vertical="center"/>
    </xf>
    <xf numFmtId="49" fontId="11" fillId="0" borderId="27" xfId="3" applyNumberFormat="1" applyFont="1" applyFill="1" applyBorder="1" applyAlignment="1">
      <alignment horizontal="center" vertical="center"/>
    </xf>
    <xf numFmtId="49" fontId="11" fillId="0" borderId="28" xfId="3" applyNumberFormat="1" applyFont="1" applyFill="1" applyBorder="1" applyAlignment="1">
      <alignment horizontal="center" vertical="center"/>
    </xf>
    <xf numFmtId="0" fontId="7" fillId="0" borderId="29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30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31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 2" xfId="3"/>
    <cellStyle name="Обычный 8" xfId="4"/>
    <cellStyle name="Обычный_Формат МЭ  - (кор  08 09 2010) 2" xfId="5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1"/>
  <sheetViews>
    <sheetView tabSelected="1" view="pageBreakPreview" topLeftCell="A18" zoomScale="60" zoomScaleNormal="60" workbookViewId="0">
      <pane xSplit="2" ySplit="11" topLeftCell="C369" activePane="bottomRight" state="frozen"/>
      <selection activeCell="A18" sqref="A18"/>
      <selection pane="topRight" activeCell="C18" sqref="C18"/>
      <selection pane="bottomLeft" activeCell="A29" sqref="A29"/>
      <selection pane="bottomRight" activeCell="P400" sqref="P400"/>
    </sheetView>
  </sheetViews>
  <sheetFormatPr defaultColWidth="10.28515625" defaultRowHeight="15.75" outlineLevelRow="1" x14ac:dyDescent="0.25"/>
  <cols>
    <col min="1" max="1" width="10.140625" style="79" customWidth="1"/>
    <col min="2" max="2" width="85.28515625" style="80" customWidth="1"/>
    <col min="3" max="3" width="12.28515625" style="81" customWidth="1"/>
    <col min="4" max="4" width="14.42578125" style="81" customWidth="1"/>
    <col min="5" max="5" width="14.42578125" style="82" customWidth="1"/>
    <col min="6" max="7" width="14.42578125" style="49" customWidth="1"/>
    <col min="8" max="8" width="20.42578125" style="49" customWidth="1"/>
    <col min="9" max="9" width="15.140625" style="49" customWidth="1"/>
    <col min="10" max="10" width="19.85546875" style="49" customWidth="1"/>
    <col min="11" max="11" width="15" style="49" customWidth="1"/>
    <col min="12" max="12" width="18.85546875" style="49" customWidth="1"/>
    <col min="13" max="13" width="15" style="49" customWidth="1"/>
    <col min="14" max="14" width="18.85546875" style="49" customWidth="1"/>
    <col min="15" max="15" width="15" style="49" customWidth="1"/>
    <col min="16" max="16" width="18.85546875" style="49" customWidth="1"/>
    <col min="17" max="17" width="15" style="49" customWidth="1"/>
    <col min="18" max="18" width="18.85546875" style="49" customWidth="1"/>
    <col min="19" max="19" width="15" style="49" customWidth="1"/>
    <col min="20" max="20" width="18.85546875" style="49" customWidth="1"/>
    <col min="21" max="21" width="15.140625" style="49" customWidth="1"/>
    <col min="22" max="22" width="19.5703125" style="49" customWidth="1"/>
    <col min="23" max="23" width="105" style="49" customWidth="1"/>
    <col min="24" max="24" width="179.85546875" style="49" customWidth="1"/>
    <col min="25" max="256" width="10.28515625" style="49"/>
    <col min="257" max="257" width="10.140625" style="49" customWidth="1"/>
    <col min="258" max="258" width="85.28515625" style="49" customWidth="1"/>
    <col min="259" max="259" width="12.28515625" style="49" customWidth="1"/>
    <col min="260" max="263" width="14.42578125" style="49" customWidth="1"/>
    <col min="264" max="264" width="20.42578125" style="49" customWidth="1"/>
    <col min="265" max="265" width="15.140625" style="49" customWidth="1"/>
    <col min="266" max="266" width="19.85546875" style="49" customWidth="1"/>
    <col min="267" max="267" width="15" style="49" customWidth="1"/>
    <col min="268" max="268" width="18.85546875" style="49" customWidth="1"/>
    <col min="269" max="269" width="15" style="49" customWidth="1"/>
    <col min="270" max="270" width="18.85546875" style="49" customWidth="1"/>
    <col min="271" max="271" width="15" style="49" customWidth="1"/>
    <col min="272" max="272" width="18.85546875" style="49" customWidth="1"/>
    <col min="273" max="273" width="15" style="49" customWidth="1"/>
    <col min="274" max="274" width="18.85546875" style="49" customWidth="1"/>
    <col min="275" max="275" width="15" style="49" customWidth="1"/>
    <col min="276" max="276" width="18.85546875" style="49" customWidth="1"/>
    <col min="277" max="277" width="15.140625" style="49" customWidth="1"/>
    <col min="278" max="278" width="19.5703125" style="49" customWidth="1"/>
    <col min="279" max="279" width="105" style="49" customWidth="1"/>
    <col min="280" max="280" width="179.85546875" style="49" customWidth="1"/>
    <col min="281" max="512" width="10.28515625" style="49"/>
    <col min="513" max="513" width="10.140625" style="49" customWidth="1"/>
    <col min="514" max="514" width="85.28515625" style="49" customWidth="1"/>
    <col min="515" max="515" width="12.28515625" style="49" customWidth="1"/>
    <col min="516" max="519" width="14.42578125" style="49" customWidth="1"/>
    <col min="520" max="520" width="20.42578125" style="49" customWidth="1"/>
    <col min="521" max="521" width="15.140625" style="49" customWidth="1"/>
    <col min="522" max="522" width="19.85546875" style="49" customWidth="1"/>
    <col min="523" max="523" width="15" style="49" customWidth="1"/>
    <col min="524" max="524" width="18.85546875" style="49" customWidth="1"/>
    <col min="525" max="525" width="15" style="49" customWidth="1"/>
    <col min="526" max="526" width="18.85546875" style="49" customWidth="1"/>
    <col min="527" max="527" width="15" style="49" customWidth="1"/>
    <col min="528" max="528" width="18.85546875" style="49" customWidth="1"/>
    <col min="529" max="529" width="15" style="49" customWidth="1"/>
    <col min="530" max="530" width="18.85546875" style="49" customWidth="1"/>
    <col min="531" max="531" width="15" style="49" customWidth="1"/>
    <col min="532" max="532" width="18.85546875" style="49" customWidth="1"/>
    <col min="533" max="533" width="15.140625" style="49" customWidth="1"/>
    <col min="534" max="534" width="19.5703125" style="49" customWidth="1"/>
    <col min="535" max="535" width="105" style="49" customWidth="1"/>
    <col min="536" max="536" width="179.85546875" style="49" customWidth="1"/>
    <col min="537" max="768" width="10.28515625" style="49"/>
    <col min="769" max="769" width="10.140625" style="49" customWidth="1"/>
    <col min="770" max="770" width="85.28515625" style="49" customWidth="1"/>
    <col min="771" max="771" width="12.28515625" style="49" customWidth="1"/>
    <col min="772" max="775" width="14.42578125" style="49" customWidth="1"/>
    <col min="776" max="776" width="20.42578125" style="49" customWidth="1"/>
    <col min="777" max="777" width="15.140625" style="49" customWidth="1"/>
    <col min="778" max="778" width="19.85546875" style="49" customWidth="1"/>
    <col min="779" max="779" width="15" style="49" customWidth="1"/>
    <col min="780" max="780" width="18.85546875" style="49" customWidth="1"/>
    <col min="781" max="781" width="15" style="49" customWidth="1"/>
    <col min="782" max="782" width="18.85546875" style="49" customWidth="1"/>
    <col min="783" max="783" width="15" style="49" customWidth="1"/>
    <col min="784" max="784" width="18.85546875" style="49" customWidth="1"/>
    <col min="785" max="785" width="15" style="49" customWidth="1"/>
    <col min="786" max="786" width="18.85546875" style="49" customWidth="1"/>
    <col min="787" max="787" width="15" style="49" customWidth="1"/>
    <col min="788" max="788" width="18.85546875" style="49" customWidth="1"/>
    <col min="789" max="789" width="15.140625" style="49" customWidth="1"/>
    <col min="790" max="790" width="19.5703125" style="49" customWidth="1"/>
    <col min="791" max="791" width="105" style="49" customWidth="1"/>
    <col min="792" max="792" width="179.85546875" style="49" customWidth="1"/>
    <col min="793" max="1024" width="10.28515625" style="49"/>
    <col min="1025" max="1025" width="10.140625" style="49" customWidth="1"/>
    <col min="1026" max="1026" width="85.28515625" style="49" customWidth="1"/>
    <col min="1027" max="1027" width="12.28515625" style="49" customWidth="1"/>
    <col min="1028" max="1031" width="14.42578125" style="49" customWidth="1"/>
    <col min="1032" max="1032" width="20.42578125" style="49" customWidth="1"/>
    <col min="1033" max="1033" width="15.140625" style="49" customWidth="1"/>
    <col min="1034" max="1034" width="19.85546875" style="49" customWidth="1"/>
    <col min="1035" max="1035" width="15" style="49" customWidth="1"/>
    <col min="1036" max="1036" width="18.85546875" style="49" customWidth="1"/>
    <col min="1037" max="1037" width="15" style="49" customWidth="1"/>
    <col min="1038" max="1038" width="18.85546875" style="49" customWidth="1"/>
    <col min="1039" max="1039" width="15" style="49" customWidth="1"/>
    <col min="1040" max="1040" width="18.85546875" style="49" customWidth="1"/>
    <col min="1041" max="1041" width="15" style="49" customWidth="1"/>
    <col min="1042" max="1042" width="18.85546875" style="49" customWidth="1"/>
    <col min="1043" max="1043" width="15" style="49" customWidth="1"/>
    <col min="1044" max="1044" width="18.85546875" style="49" customWidth="1"/>
    <col min="1045" max="1045" width="15.140625" style="49" customWidth="1"/>
    <col min="1046" max="1046" width="19.5703125" style="49" customWidth="1"/>
    <col min="1047" max="1047" width="105" style="49" customWidth="1"/>
    <col min="1048" max="1048" width="179.85546875" style="49" customWidth="1"/>
    <col min="1049" max="1280" width="10.28515625" style="49"/>
    <col min="1281" max="1281" width="10.140625" style="49" customWidth="1"/>
    <col min="1282" max="1282" width="85.28515625" style="49" customWidth="1"/>
    <col min="1283" max="1283" width="12.28515625" style="49" customWidth="1"/>
    <col min="1284" max="1287" width="14.42578125" style="49" customWidth="1"/>
    <col min="1288" max="1288" width="20.42578125" style="49" customWidth="1"/>
    <col min="1289" max="1289" width="15.140625" style="49" customWidth="1"/>
    <col min="1290" max="1290" width="19.85546875" style="49" customWidth="1"/>
    <col min="1291" max="1291" width="15" style="49" customWidth="1"/>
    <col min="1292" max="1292" width="18.85546875" style="49" customWidth="1"/>
    <col min="1293" max="1293" width="15" style="49" customWidth="1"/>
    <col min="1294" max="1294" width="18.85546875" style="49" customWidth="1"/>
    <col min="1295" max="1295" width="15" style="49" customWidth="1"/>
    <col min="1296" max="1296" width="18.85546875" style="49" customWidth="1"/>
    <col min="1297" max="1297" width="15" style="49" customWidth="1"/>
    <col min="1298" max="1298" width="18.85546875" style="49" customWidth="1"/>
    <col min="1299" max="1299" width="15" style="49" customWidth="1"/>
    <col min="1300" max="1300" width="18.85546875" style="49" customWidth="1"/>
    <col min="1301" max="1301" width="15.140625" style="49" customWidth="1"/>
    <col min="1302" max="1302" width="19.5703125" style="49" customWidth="1"/>
    <col min="1303" max="1303" width="105" style="49" customWidth="1"/>
    <col min="1304" max="1304" width="179.85546875" style="49" customWidth="1"/>
    <col min="1305" max="1536" width="10.28515625" style="49"/>
    <col min="1537" max="1537" width="10.140625" style="49" customWidth="1"/>
    <col min="1538" max="1538" width="85.28515625" style="49" customWidth="1"/>
    <col min="1539" max="1539" width="12.28515625" style="49" customWidth="1"/>
    <col min="1540" max="1543" width="14.42578125" style="49" customWidth="1"/>
    <col min="1544" max="1544" width="20.42578125" style="49" customWidth="1"/>
    <col min="1545" max="1545" width="15.140625" style="49" customWidth="1"/>
    <col min="1546" max="1546" width="19.85546875" style="49" customWidth="1"/>
    <col min="1547" max="1547" width="15" style="49" customWidth="1"/>
    <col min="1548" max="1548" width="18.85546875" style="49" customWidth="1"/>
    <col min="1549" max="1549" width="15" style="49" customWidth="1"/>
    <col min="1550" max="1550" width="18.85546875" style="49" customWidth="1"/>
    <col min="1551" max="1551" width="15" style="49" customWidth="1"/>
    <col min="1552" max="1552" width="18.85546875" style="49" customWidth="1"/>
    <col min="1553" max="1553" width="15" style="49" customWidth="1"/>
    <col min="1554" max="1554" width="18.85546875" style="49" customWidth="1"/>
    <col min="1555" max="1555" width="15" style="49" customWidth="1"/>
    <col min="1556" max="1556" width="18.85546875" style="49" customWidth="1"/>
    <col min="1557" max="1557" width="15.140625" style="49" customWidth="1"/>
    <col min="1558" max="1558" width="19.5703125" style="49" customWidth="1"/>
    <col min="1559" max="1559" width="105" style="49" customWidth="1"/>
    <col min="1560" max="1560" width="179.85546875" style="49" customWidth="1"/>
    <col min="1561" max="1792" width="10.28515625" style="49"/>
    <col min="1793" max="1793" width="10.140625" style="49" customWidth="1"/>
    <col min="1794" max="1794" width="85.28515625" style="49" customWidth="1"/>
    <col min="1795" max="1795" width="12.28515625" style="49" customWidth="1"/>
    <col min="1796" max="1799" width="14.42578125" style="49" customWidth="1"/>
    <col min="1800" max="1800" width="20.42578125" style="49" customWidth="1"/>
    <col min="1801" max="1801" width="15.140625" style="49" customWidth="1"/>
    <col min="1802" max="1802" width="19.85546875" style="49" customWidth="1"/>
    <col min="1803" max="1803" width="15" style="49" customWidth="1"/>
    <col min="1804" max="1804" width="18.85546875" style="49" customWidth="1"/>
    <col min="1805" max="1805" width="15" style="49" customWidth="1"/>
    <col min="1806" max="1806" width="18.85546875" style="49" customWidth="1"/>
    <col min="1807" max="1807" width="15" style="49" customWidth="1"/>
    <col min="1808" max="1808" width="18.85546875" style="49" customWidth="1"/>
    <col min="1809" max="1809" width="15" style="49" customWidth="1"/>
    <col min="1810" max="1810" width="18.85546875" style="49" customWidth="1"/>
    <col min="1811" max="1811" width="15" style="49" customWidth="1"/>
    <col min="1812" max="1812" width="18.85546875" style="49" customWidth="1"/>
    <col min="1813" max="1813" width="15.140625" style="49" customWidth="1"/>
    <col min="1814" max="1814" width="19.5703125" style="49" customWidth="1"/>
    <col min="1815" max="1815" width="105" style="49" customWidth="1"/>
    <col min="1816" max="1816" width="179.85546875" style="49" customWidth="1"/>
    <col min="1817" max="2048" width="10.28515625" style="49"/>
    <col min="2049" max="2049" width="10.140625" style="49" customWidth="1"/>
    <col min="2050" max="2050" width="85.28515625" style="49" customWidth="1"/>
    <col min="2051" max="2051" width="12.28515625" style="49" customWidth="1"/>
    <col min="2052" max="2055" width="14.42578125" style="49" customWidth="1"/>
    <col min="2056" max="2056" width="20.42578125" style="49" customWidth="1"/>
    <col min="2057" max="2057" width="15.140625" style="49" customWidth="1"/>
    <col min="2058" max="2058" width="19.85546875" style="49" customWidth="1"/>
    <col min="2059" max="2059" width="15" style="49" customWidth="1"/>
    <col min="2060" max="2060" width="18.85546875" style="49" customWidth="1"/>
    <col min="2061" max="2061" width="15" style="49" customWidth="1"/>
    <col min="2062" max="2062" width="18.85546875" style="49" customWidth="1"/>
    <col min="2063" max="2063" width="15" style="49" customWidth="1"/>
    <col min="2064" max="2064" width="18.85546875" style="49" customWidth="1"/>
    <col min="2065" max="2065" width="15" style="49" customWidth="1"/>
    <col min="2066" max="2066" width="18.85546875" style="49" customWidth="1"/>
    <col min="2067" max="2067" width="15" style="49" customWidth="1"/>
    <col min="2068" max="2068" width="18.85546875" style="49" customWidth="1"/>
    <col min="2069" max="2069" width="15.140625" style="49" customWidth="1"/>
    <col min="2070" max="2070" width="19.5703125" style="49" customWidth="1"/>
    <col min="2071" max="2071" width="105" style="49" customWidth="1"/>
    <col min="2072" max="2072" width="179.85546875" style="49" customWidth="1"/>
    <col min="2073" max="2304" width="10.28515625" style="49"/>
    <col min="2305" max="2305" width="10.140625" style="49" customWidth="1"/>
    <col min="2306" max="2306" width="85.28515625" style="49" customWidth="1"/>
    <col min="2307" max="2307" width="12.28515625" style="49" customWidth="1"/>
    <col min="2308" max="2311" width="14.42578125" style="49" customWidth="1"/>
    <col min="2312" max="2312" width="20.42578125" style="49" customWidth="1"/>
    <col min="2313" max="2313" width="15.140625" style="49" customWidth="1"/>
    <col min="2314" max="2314" width="19.85546875" style="49" customWidth="1"/>
    <col min="2315" max="2315" width="15" style="49" customWidth="1"/>
    <col min="2316" max="2316" width="18.85546875" style="49" customWidth="1"/>
    <col min="2317" max="2317" width="15" style="49" customWidth="1"/>
    <col min="2318" max="2318" width="18.85546875" style="49" customWidth="1"/>
    <col min="2319" max="2319" width="15" style="49" customWidth="1"/>
    <col min="2320" max="2320" width="18.85546875" style="49" customWidth="1"/>
    <col min="2321" max="2321" width="15" style="49" customWidth="1"/>
    <col min="2322" max="2322" width="18.85546875" style="49" customWidth="1"/>
    <col min="2323" max="2323" width="15" style="49" customWidth="1"/>
    <col min="2324" max="2324" width="18.85546875" style="49" customWidth="1"/>
    <col min="2325" max="2325" width="15.140625" style="49" customWidth="1"/>
    <col min="2326" max="2326" width="19.5703125" style="49" customWidth="1"/>
    <col min="2327" max="2327" width="105" style="49" customWidth="1"/>
    <col min="2328" max="2328" width="179.85546875" style="49" customWidth="1"/>
    <col min="2329" max="2560" width="10.28515625" style="49"/>
    <col min="2561" max="2561" width="10.140625" style="49" customWidth="1"/>
    <col min="2562" max="2562" width="85.28515625" style="49" customWidth="1"/>
    <col min="2563" max="2563" width="12.28515625" style="49" customWidth="1"/>
    <col min="2564" max="2567" width="14.42578125" style="49" customWidth="1"/>
    <col min="2568" max="2568" width="20.42578125" style="49" customWidth="1"/>
    <col min="2569" max="2569" width="15.140625" style="49" customWidth="1"/>
    <col min="2570" max="2570" width="19.85546875" style="49" customWidth="1"/>
    <col min="2571" max="2571" width="15" style="49" customWidth="1"/>
    <col min="2572" max="2572" width="18.85546875" style="49" customWidth="1"/>
    <col min="2573" max="2573" width="15" style="49" customWidth="1"/>
    <col min="2574" max="2574" width="18.85546875" style="49" customWidth="1"/>
    <col min="2575" max="2575" width="15" style="49" customWidth="1"/>
    <col min="2576" max="2576" width="18.85546875" style="49" customWidth="1"/>
    <col min="2577" max="2577" width="15" style="49" customWidth="1"/>
    <col min="2578" max="2578" width="18.85546875" style="49" customWidth="1"/>
    <col min="2579" max="2579" width="15" style="49" customWidth="1"/>
    <col min="2580" max="2580" width="18.85546875" style="49" customWidth="1"/>
    <col min="2581" max="2581" width="15.140625" style="49" customWidth="1"/>
    <col min="2582" max="2582" width="19.5703125" style="49" customWidth="1"/>
    <col min="2583" max="2583" width="105" style="49" customWidth="1"/>
    <col min="2584" max="2584" width="179.85546875" style="49" customWidth="1"/>
    <col min="2585" max="2816" width="10.28515625" style="49"/>
    <col min="2817" max="2817" width="10.140625" style="49" customWidth="1"/>
    <col min="2818" max="2818" width="85.28515625" style="49" customWidth="1"/>
    <col min="2819" max="2819" width="12.28515625" style="49" customWidth="1"/>
    <col min="2820" max="2823" width="14.42578125" style="49" customWidth="1"/>
    <col min="2824" max="2824" width="20.42578125" style="49" customWidth="1"/>
    <col min="2825" max="2825" width="15.140625" style="49" customWidth="1"/>
    <col min="2826" max="2826" width="19.85546875" style="49" customWidth="1"/>
    <col min="2827" max="2827" width="15" style="49" customWidth="1"/>
    <col min="2828" max="2828" width="18.85546875" style="49" customWidth="1"/>
    <col min="2829" max="2829" width="15" style="49" customWidth="1"/>
    <col min="2830" max="2830" width="18.85546875" style="49" customWidth="1"/>
    <col min="2831" max="2831" width="15" style="49" customWidth="1"/>
    <col min="2832" max="2832" width="18.85546875" style="49" customWidth="1"/>
    <col min="2833" max="2833" width="15" style="49" customWidth="1"/>
    <col min="2834" max="2834" width="18.85546875" style="49" customWidth="1"/>
    <col min="2835" max="2835" width="15" style="49" customWidth="1"/>
    <col min="2836" max="2836" width="18.85546875" style="49" customWidth="1"/>
    <col min="2837" max="2837" width="15.140625" style="49" customWidth="1"/>
    <col min="2838" max="2838" width="19.5703125" style="49" customWidth="1"/>
    <col min="2839" max="2839" width="105" style="49" customWidth="1"/>
    <col min="2840" max="2840" width="179.85546875" style="49" customWidth="1"/>
    <col min="2841" max="3072" width="10.28515625" style="49"/>
    <col min="3073" max="3073" width="10.140625" style="49" customWidth="1"/>
    <col min="3074" max="3074" width="85.28515625" style="49" customWidth="1"/>
    <col min="3075" max="3075" width="12.28515625" style="49" customWidth="1"/>
    <col min="3076" max="3079" width="14.42578125" style="49" customWidth="1"/>
    <col min="3080" max="3080" width="20.42578125" style="49" customWidth="1"/>
    <col min="3081" max="3081" width="15.140625" style="49" customWidth="1"/>
    <col min="3082" max="3082" width="19.85546875" style="49" customWidth="1"/>
    <col min="3083" max="3083" width="15" style="49" customWidth="1"/>
    <col min="3084" max="3084" width="18.85546875" style="49" customWidth="1"/>
    <col min="3085" max="3085" width="15" style="49" customWidth="1"/>
    <col min="3086" max="3086" width="18.85546875" style="49" customWidth="1"/>
    <col min="3087" max="3087" width="15" style="49" customWidth="1"/>
    <col min="3088" max="3088" width="18.85546875" style="49" customWidth="1"/>
    <col min="3089" max="3089" width="15" style="49" customWidth="1"/>
    <col min="3090" max="3090" width="18.85546875" style="49" customWidth="1"/>
    <col min="3091" max="3091" width="15" style="49" customWidth="1"/>
    <col min="3092" max="3092" width="18.85546875" style="49" customWidth="1"/>
    <col min="3093" max="3093" width="15.140625" style="49" customWidth="1"/>
    <col min="3094" max="3094" width="19.5703125" style="49" customWidth="1"/>
    <col min="3095" max="3095" width="105" style="49" customWidth="1"/>
    <col min="3096" max="3096" width="179.85546875" style="49" customWidth="1"/>
    <col min="3097" max="3328" width="10.28515625" style="49"/>
    <col min="3329" max="3329" width="10.140625" style="49" customWidth="1"/>
    <col min="3330" max="3330" width="85.28515625" style="49" customWidth="1"/>
    <col min="3331" max="3331" width="12.28515625" style="49" customWidth="1"/>
    <col min="3332" max="3335" width="14.42578125" style="49" customWidth="1"/>
    <col min="3336" max="3336" width="20.42578125" style="49" customWidth="1"/>
    <col min="3337" max="3337" width="15.140625" style="49" customWidth="1"/>
    <col min="3338" max="3338" width="19.85546875" style="49" customWidth="1"/>
    <col min="3339" max="3339" width="15" style="49" customWidth="1"/>
    <col min="3340" max="3340" width="18.85546875" style="49" customWidth="1"/>
    <col min="3341" max="3341" width="15" style="49" customWidth="1"/>
    <col min="3342" max="3342" width="18.85546875" style="49" customWidth="1"/>
    <col min="3343" max="3343" width="15" style="49" customWidth="1"/>
    <col min="3344" max="3344" width="18.85546875" style="49" customWidth="1"/>
    <col min="3345" max="3345" width="15" style="49" customWidth="1"/>
    <col min="3346" max="3346" width="18.85546875" style="49" customWidth="1"/>
    <col min="3347" max="3347" width="15" style="49" customWidth="1"/>
    <col min="3348" max="3348" width="18.85546875" style="49" customWidth="1"/>
    <col min="3349" max="3349" width="15.140625" style="49" customWidth="1"/>
    <col min="3350" max="3350" width="19.5703125" style="49" customWidth="1"/>
    <col min="3351" max="3351" width="105" style="49" customWidth="1"/>
    <col min="3352" max="3352" width="179.85546875" style="49" customWidth="1"/>
    <col min="3353" max="3584" width="10.28515625" style="49"/>
    <col min="3585" max="3585" width="10.140625" style="49" customWidth="1"/>
    <col min="3586" max="3586" width="85.28515625" style="49" customWidth="1"/>
    <col min="3587" max="3587" width="12.28515625" style="49" customWidth="1"/>
    <col min="3588" max="3591" width="14.42578125" style="49" customWidth="1"/>
    <col min="3592" max="3592" width="20.42578125" style="49" customWidth="1"/>
    <col min="3593" max="3593" width="15.140625" style="49" customWidth="1"/>
    <col min="3594" max="3594" width="19.85546875" style="49" customWidth="1"/>
    <col min="3595" max="3595" width="15" style="49" customWidth="1"/>
    <col min="3596" max="3596" width="18.85546875" style="49" customWidth="1"/>
    <col min="3597" max="3597" width="15" style="49" customWidth="1"/>
    <col min="3598" max="3598" width="18.85546875" style="49" customWidth="1"/>
    <col min="3599" max="3599" width="15" style="49" customWidth="1"/>
    <col min="3600" max="3600" width="18.85546875" style="49" customWidth="1"/>
    <col min="3601" max="3601" width="15" style="49" customWidth="1"/>
    <col min="3602" max="3602" width="18.85546875" style="49" customWidth="1"/>
    <col min="3603" max="3603" width="15" style="49" customWidth="1"/>
    <col min="3604" max="3604" width="18.85546875" style="49" customWidth="1"/>
    <col min="3605" max="3605" width="15.140625" style="49" customWidth="1"/>
    <col min="3606" max="3606" width="19.5703125" style="49" customWidth="1"/>
    <col min="3607" max="3607" width="105" style="49" customWidth="1"/>
    <col min="3608" max="3608" width="179.85546875" style="49" customWidth="1"/>
    <col min="3609" max="3840" width="10.28515625" style="49"/>
    <col min="3841" max="3841" width="10.140625" style="49" customWidth="1"/>
    <col min="3842" max="3842" width="85.28515625" style="49" customWidth="1"/>
    <col min="3843" max="3843" width="12.28515625" style="49" customWidth="1"/>
    <col min="3844" max="3847" width="14.42578125" style="49" customWidth="1"/>
    <col min="3848" max="3848" width="20.42578125" style="49" customWidth="1"/>
    <col min="3849" max="3849" width="15.140625" style="49" customWidth="1"/>
    <col min="3850" max="3850" width="19.85546875" style="49" customWidth="1"/>
    <col min="3851" max="3851" width="15" style="49" customWidth="1"/>
    <col min="3852" max="3852" width="18.85546875" style="49" customWidth="1"/>
    <col min="3853" max="3853" width="15" style="49" customWidth="1"/>
    <col min="3854" max="3854" width="18.85546875" style="49" customWidth="1"/>
    <col min="3855" max="3855" width="15" style="49" customWidth="1"/>
    <col min="3856" max="3856" width="18.85546875" style="49" customWidth="1"/>
    <col min="3857" max="3857" width="15" style="49" customWidth="1"/>
    <col min="3858" max="3858" width="18.85546875" style="49" customWidth="1"/>
    <col min="3859" max="3859" width="15" style="49" customWidth="1"/>
    <col min="3860" max="3860" width="18.85546875" style="49" customWidth="1"/>
    <col min="3861" max="3861" width="15.140625" style="49" customWidth="1"/>
    <col min="3862" max="3862" width="19.5703125" style="49" customWidth="1"/>
    <col min="3863" max="3863" width="105" style="49" customWidth="1"/>
    <col min="3864" max="3864" width="179.85546875" style="49" customWidth="1"/>
    <col min="3865" max="4096" width="10.28515625" style="49"/>
    <col min="4097" max="4097" width="10.140625" style="49" customWidth="1"/>
    <col min="4098" max="4098" width="85.28515625" style="49" customWidth="1"/>
    <col min="4099" max="4099" width="12.28515625" style="49" customWidth="1"/>
    <col min="4100" max="4103" width="14.42578125" style="49" customWidth="1"/>
    <col min="4104" max="4104" width="20.42578125" style="49" customWidth="1"/>
    <col min="4105" max="4105" width="15.140625" style="49" customWidth="1"/>
    <col min="4106" max="4106" width="19.85546875" style="49" customWidth="1"/>
    <col min="4107" max="4107" width="15" style="49" customWidth="1"/>
    <col min="4108" max="4108" width="18.85546875" style="49" customWidth="1"/>
    <col min="4109" max="4109" width="15" style="49" customWidth="1"/>
    <col min="4110" max="4110" width="18.85546875" style="49" customWidth="1"/>
    <col min="4111" max="4111" width="15" style="49" customWidth="1"/>
    <col min="4112" max="4112" width="18.85546875" style="49" customWidth="1"/>
    <col min="4113" max="4113" width="15" style="49" customWidth="1"/>
    <col min="4114" max="4114" width="18.85546875" style="49" customWidth="1"/>
    <col min="4115" max="4115" width="15" style="49" customWidth="1"/>
    <col min="4116" max="4116" width="18.85546875" style="49" customWidth="1"/>
    <col min="4117" max="4117" width="15.140625" style="49" customWidth="1"/>
    <col min="4118" max="4118" width="19.5703125" style="49" customWidth="1"/>
    <col min="4119" max="4119" width="105" style="49" customWidth="1"/>
    <col min="4120" max="4120" width="179.85546875" style="49" customWidth="1"/>
    <col min="4121" max="4352" width="10.28515625" style="49"/>
    <col min="4353" max="4353" width="10.140625" style="49" customWidth="1"/>
    <col min="4354" max="4354" width="85.28515625" style="49" customWidth="1"/>
    <col min="4355" max="4355" width="12.28515625" style="49" customWidth="1"/>
    <col min="4356" max="4359" width="14.42578125" style="49" customWidth="1"/>
    <col min="4360" max="4360" width="20.42578125" style="49" customWidth="1"/>
    <col min="4361" max="4361" width="15.140625" style="49" customWidth="1"/>
    <col min="4362" max="4362" width="19.85546875" style="49" customWidth="1"/>
    <col min="4363" max="4363" width="15" style="49" customWidth="1"/>
    <col min="4364" max="4364" width="18.85546875" style="49" customWidth="1"/>
    <col min="4365" max="4365" width="15" style="49" customWidth="1"/>
    <col min="4366" max="4366" width="18.85546875" style="49" customWidth="1"/>
    <col min="4367" max="4367" width="15" style="49" customWidth="1"/>
    <col min="4368" max="4368" width="18.85546875" style="49" customWidth="1"/>
    <col min="4369" max="4369" width="15" style="49" customWidth="1"/>
    <col min="4370" max="4370" width="18.85546875" style="49" customWidth="1"/>
    <col min="4371" max="4371" width="15" style="49" customWidth="1"/>
    <col min="4372" max="4372" width="18.85546875" style="49" customWidth="1"/>
    <col min="4373" max="4373" width="15.140625" style="49" customWidth="1"/>
    <col min="4374" max="4374" width="19.5703125" style="49" customWidth="1"/>
    <col min="4375" max="4375" width="105" style="49" customWidth="1"/>
    <col min="4376" max="4376" width="179.85546875" style="49" customWidth="1"/>
    <col min="4377" max="4608" width="10.28515625" style="49"/>
    <col min="4609" max="4609" width="10.140625" style="49" customWidth="1"/>
    <col min="4610" max="4610" width="85.28515625" style="49" customWidth="1"/>
    <col min="4611" max="4611" width="12.28515625" style="49" customWidth="1"/>
    <col min="4612" max="4615" width="14.42578125" style="49" customWidth="1"/>
    <col min="4616" max="4616" width="20.42578125" style="49" customWidth="1"/>
    <col min="4617" max="4617" width="15.140625" style="49" customWidth="1"/>
    <col min="4618" max="4618" width="19.85546875" style="49" customWidth="1"/>
    <col min="4619" max="4619" width="15" style="49" customWidth="1"/>
    <col min="4620" max="4620" width="18.85546875" style="49" customWidth="1"/>
    <col min="4621" max="4621" width="15" style="49" customWidth="1"/>
    <col min="4622" max="4622" width="18.85546875" style="49" customWidth="1"/>
    <col min="4623" max="4623" width="15" style="49" customWidth="1"/>
    <col min="4624" max="4624" width="18.85546875" style="49" customWidth="1"/>
    <col min="4625" max="4625" width="15" style="49" customWidth="1"/>
    <col min="4626" max="4626" width="18.85546875" style="49" customWidth="1"/>
    <col min="4627" max="4627" width="15" style="49" customWidth="1"/>
    <col min="4628" max="4628" width="18.85546875" style="49" customWidth="1"/>
    <col min="4629" max="4629" width="15.140625" style="49" customWidth="1"/>
    <col min="4630" max="4630" width="19.5703125" style="49" customWidth="1"/>
    <col min="4631" max="4631" width="105" style="49" customWidth="1"/>
    <col min="4632" max="4632" width="179.85546875" style="49" customWidth="1"/>
    <col min="4633" max="4864" width="10.28515625" style="49"/>
    <col min="4865" max="4865" width="10.140625" style="49" customWidth="1"/>
    <col min="4866" max="4866" width="85.28515625" style="49" customWidth="1"/>
    <col min="4867" max="4867" width="12.28515625" style="49" customWidth="1"/>
    <col min="4868" max="4871" width="14.42578125" style="49" customWidth="1"/>
    <col min="4872" max="4872" width="20.42578125" style="49" customWidth="1"/>
    <col min="4873" max="4873" width="15.140625" style="49" customWidth="1"/>
    <col min="4874" max="4874" width="19.85546875" style="49" customWidth="1"/>
    <col min="4875" max="4875" width="15" style="49" customWidth="1"/>
    <col min="4876" max="4876" width="18.85546875" style="49" customWidth="1"/>
    <col min="4877" max="4877" width="15" style="49" customWidth="1"/>
    <col min="4878" max="4878" width="18.85546875" style="49" customWidth="1"/>
    <col min="4879" max="4879" width="15" style="49" customWidth="1"/>
    <col min="4880" max="4880" width="18.85546875" style="49" customWidth="1"/>
    <col min="4881" max="4881" width="15" style="49" customWidth="1"/>
    <col min="4882" max="4882" width="18.85546875" style="49" customWidth="1"/>
    <col min="4883" max="4883" width="15" style="49" customWidth="1"/>
    <col min="4884" max="4884" width="18.85546875" style="49" customWidth="1"/>
    <col min="4885" max="4885" width="15.140625" style="49" customWidth="1"/>
    <col min="4886" max="4886" width="19.5703125" style="49" customWidth="1"/>
    <col min="4887" max="4887" width="105" style="49" customWidth="1"/>
    <col min="4888" max="4888" width="179.85546875" style="49" customWidth="1"/>
    <col min="4889" max="5120" width="10.28515625" style="49"/>
    <col min="5121" max="5121" width="10.140625" style="49" customWidth="1"/>
    <col min="5122" max="5122" width="85.28515625" style="49" customWidth="1"/>
    <col min="5123" max="5123" width="12.28515625" style="49" customWidth="1"/>
    <col min="5124" max="5127" width="14.42578125" style="49" customWidth="1"/>
    <col min="5128" max="5128" width="20.42578125" style="49" customWidth="1"/>
    <col min="5129" max="5129" width="15.140625" style="49" customWidth="1"/>
    <col min="5130" max="5130" width="19.85546875" style="49" customWidth="1"/>
    <col min="5131" max="5131" width="15" style="49" customWidth="1"/>
    <col min="5132" max="5132" width="18.85546875" style="49" customWidth="1"/>
    <col min="5133" max="5133" width="15" style="49" customWidth="1"/>
    <col min="5134" max="5134" width="18.85546875" style="49" customWidth="1"/>
    <col min="5135" max="5135" width="15" style="49" customWidth="1"/>
    <col min="5136" max="5136" width="18.85546875" style="49" customWidth="1"/>
    <col min="5137" max="5137" width="15" style="49" customWidth="1"/>
    <col min="5138" max="5138" width="18.85546875" style="49" customWidth="1"/>
    <col min="5139" max="5139" width="15" style="49" customWidth="1"/>
    <col min="5140" max="5140" width="18.85546875" style="49" customWidth="1"/>
    <col min="5141" max="5141" width="15.140625" style="49" customWidth="1"/>
    <col min="5142" max="5142" width="19.5703125" style="49" customWidth="1"/>
    <col min="5143" max="5143" width="105" style="49" customWidth="1"/>
    <col min="5144" max="5144" width="179.85546875" style="49" customWidth="1"/>
    <col min="5145" max="5376" width="10.28515625" style="49"/>
    <col min="5377" max="5377" width="10.140625" style="49" customWidth="1"/>
    <col min="5378" max="5378" width="85.28515625" style="49" customWidth="1"/>
    <col min="5379" max="5379" width="12.28515625" style="49" customWidth="1"/>
    <col min="5380" max="5383" width="14.42578125" style="49" customWidth="1"/>
    <col min="5384" max="5384" width="20.42578125" style="49" customWidth="1"/>
    <col min="5385" max="5385" width="15.140625" style="49" customWidth="1"/>
    <col min="5386" max="5386" width="19.85546875" style="49" customWidth="1"/>
    <col min="5387" max="5387" width="15" style="49" customWidth="1"/>
    <col min="5388" max="5388" width="18.85546875" style="49" customWidth="1"/>
    <col min="5389" max="5389" width="15" style="49" customWidth="1"/>
    <col min="5390" max="5390" width="18.85546875" style="49" customWidth="1"/>
    <col min="5391" max="5391" width="15" style="49" customWidth="1"/>
    <col min="5392" max="5392" width="18.85546875" style="49" customWidth="1"/>
    <col min="5393" max="5393" width="15" style="49" customWidth="1"/>
    <col min="5394" max="5394" width="18.85546875" style="49" customWidth="1"/>
    <col min="5395" max="5395" width="15" style="49" customWidth="1"/>
    <col min="5396" max="5396" width="18.85546875" style="49" customWidth="1"/>
    <col min="5397" max="5397" width="15.140625" style="49" customWidth="1"/>
    <col min="5398" max="5398" width="19.5703125" style="49" customWidth="1"/>
    <col min="5399" max="5399" width="105" style="49" customWidth="1"/>
    <col min="5400" max="5400" width="179.85546875" style="49" customWidth="1"/>
    <col min="5401" max="5632" width="10.28515625" style="49"/>
    <col min="5633" max="5633" width="10.140625" style="49" customWidth="1"/>
    <col min="5634" max="5634" width="85.28515625" style="49" customWidth="1"/>
    <col min="5635" max="5635" width="12.28515625" style="49" customWidth="1"/>
    <col min="5636" max="5639" width="14.42578125" style="49" customWidth="1"/>
    <col min="5640" max="5640" width="20.42578125" style="49" customWidth="1"/>
    <col min="5641" max="5641" width="15.140625" style="49" customWidth="1"/>
    <col min="5642" max="5642" width="19.85546875" style="49" customWidth="1"/>
    <col min="5643" max="5643" width="15" style="49" customWidth="1"/>
    <col min="5644" max="5644" width="18.85546875" style="49" customWidth="1"/>
    <col min="5645" max="5645" width="15" style="49" customWidth="1"/>
    <col min="5646" max="5646" width="18.85546875" style="49" customWidth="1"/>
    <col min="5647" max="5647" width="15" style="49" customWidth="1"/>
    <col min="5648" max="5648" width="18.85546875" style="49" customWidth="1"/>
    <col min="5649" max="5649" width="15" style="49" customWidth="1"/>
    <col min="5650" max="5650" width="18.85546875" style="49" customWidth="1"/>
    <col min="5651" max="5651" width="15" style="49" customWidth="1"/>
    <col min="5652" max="5652" width="18.85546875" style="49" customWidth="1"/>
    <col min="5653" max="5653" width="15.140625" style="49" customWidth="1"/>
    <col min="5654" max="5654" width="19.5703125" style="49" customWidth="1"/>
    <col min="5655" max="5655" width="105" style="49" customWidth="1"/>
    <col min="5656" max="5656" width="179.85546875" style="49" customWidth="1"/>
    <col min="5657" max="5888" width="10.28515625" style="49"/>
    <col min="5889" max="5889" width="10.140625" style="49" customWidth="1"/>
    <col min="5890" max="5890" width="85.28515625" style="49" customWidth="1"/>
    <col min="5891" max="5891" width="12.28515625" style="49" customWidth="1"/>
    <col min="5892" max="5895" width="14.42578125" style="49" customWidth="1"/>
    <col min="5896" max="5896" width="20.42578125" style="49" customWidth="1"/>
    <col min="5897" max="5897" width="15.140625" style="49" customWidth="1"/>
    <col min="5898" max="5898" width="19.85546875" style="49" customWidth="1"/>
    <col min="5899" max="5899" width="15" style="49" customWidth="1"/>
    <col min="5900" max="5900" width="18.85546875" style="49" customWidth="1"/>
    <col min="5901" max="5901" width="15" style="49" customWidth="1"/>
    <col min="5902" max="5902" width="18.85546875" style="49" customWidth="1"/>
    <col min="5903" max="5903" width="15" style="49" customWidth="1"/>
    <col min="5904" max="5904" width="18.85546875" style="49" customWidth="1"/>
    <col min="5905" max="5905" width="15" style="49" customWidth="1"/>
    <col min="5906" max="5906" width="18.85546875" style="49" customWidth="1"/>
    <col min="5907" max="5907" width="15" style="49" customWidth="1"/>
    <col min="5908" max="5908" width="18.85546875" style="49" customWidth="1"/>
    <col min="5909" max="5909" width="15.140625" style="49" customWidth="1"/>
    <col min="5910" max="5910" width="19.5703125" style="49" customWidth="1"/>
    <col min="5911" max="5911" width="105" style="49" customWidth="1"/>
    <col min="5912" max="5912" width="179.85546875" style="49" customWidth="1"/>
    <col min="5913" max="6144" width="10.28515625" style="49"/>
    <col min="6145" max="6145" width="10.140625" style="49" customWidth="1"/>
    <col min="6146" max="6146" width="85.28515625" style="49" customWidth="1"/>
    <col min="6147" max="6147" width="12.28515625" style="49" customWidth="1"/>
    <col min="6148" max="6151" width="14.42578125" style="49" customWidth="1"/>
    <col min="6152" max="6152" width="20.42578125" style="49" customWidth="1"/>
    <col min="6153" max="6153" width="15.140625" style="49" customWidth="1"/>
    <col min="6154" max="6154" width="19.85546875" style="49" customWidth="1"/>
    <col min="6155" max="6155" width="15" style="49" customWidth="1"/>
    <col min="6156" max="6156" width="18.85546875" style="49" customWidth="1"/>
    <col min="6157" max="6157" width="15" style="49" customWidth="1"/>
    <col min="6158" max="6158" width="18.85546875" style="49" customWidth="1"/>
    <col min="6159" max="6159" width="15" style="49" customWidth="1"/>
    <col min="6160" max="6160" width="18.85546875" style="49" customWidth="1"/>
    <col min="6161" max="6161" width="15" style="49" customWidth="1"/>
    <col min="6162" max="6162" width="18.85546875" style="49" customWidth="1"/>
    <col min="6163" max="6163" width="15" style="49" customWidth="1"/>
    <col min="6164" max="6164" width="18.85546875" style="49" customWidth="1"/>
    <col min="6165" max="6165" width="15.140625" style="49" customWidth="1"/>
    <col min="6166" max="6166" width="19.5703125" style="49" customWidth="1"/>
    <col min="6167" max="6167" width="105" style="49" customWidth="1"/>
    <col min="6168" max="6168" width="179.85546875" style="49" customWidth="1"/>
    <col min="6169" max="6400" width="10.28515625" style="49"/>
    <col min="6401" max="6401" width="10.140625" style="49" customWidth="1"/>
    <col min="6402" max="6402" width="85.28515625" style="49" customWidth="1"/>
    <col min="6403" max="6403" width="12.28515625" style="49" customWidth="1"/>
    <col min="6404" max="6407" width="14.42578125" style="49" customWidth="1"/>
    <col min="6408" max="6408" width="20.42578125" style="49" customWidth="1"/>
    <col min="6409" max="6409" width="15.140625" style="49" customWidth="1"/>
    <col min="6410" max="6410" width="19.85546875" style="49" customWidth="1"/>
    <col min="6411" max="6411" width="15" style="49" customWidth="1"/>
    <col min="6412" max="6412" width="18.85546875" style="49" customWidth="1"/>
    <col min="6413" max="6413" width="15" style="49" customWidth="1"/>
    <col min="6414" max="6414" width="18.85546875" style="49" customWidth="1"/>
    <col min="6415" max="6415" width="15" style="49" customWidth="1"/>
    <col min="6416" max="6416" width="18.85546875" style="49" customWidth="1"/>
    <col min="6417" max="6417" width="15" style="49" customWidth="1"/>
    <col min="6418" max="6418" width="18.85546875" style="49" customWidth="1"/>
    <col min="6419" max="6419" width="15" style="49" customWidth="1"/>
    <col min="6420" max="6420" width="18.85546875" style="49" customWidth="1"/>
    <col min="6421" max="6421" width="15.140625" style="49" customWidth="1"/>
    <col min="6422" max="6422" width="19.5703125" style="49" customWidth="1"/>
    <col min="6423" max="6423" width="105" style="49" customWidth="1"/>
    <col min="6424" max="6424" width="179.85546875" style="49" customWidth="1"/>
    <col min="6425" max="6656" width="10.28515625" style="49"/>
    <col min="6657" max="6657" width="10.140625" style="49" customWidth="1"/>
    <col min="6658" max="6658" width="85.28515625" style="49" customWidth="1"/>
    <col min="6659" max="6659" width="12.28515625" style="49" customWidth="1"/>
    <col min="6660" max="6663" width="14.42578125" style="49" customWidth="1"/>
    <col min="6664" max="6664" width="20.42578125" style="49" customWidth="1"/>
    <col min="6665" max="6665" width="15.140625" style="49" customWidth="1"/>
    <col min="6666" max="6666" width="19.85546875" style="49" customWidth="1"/>
    <col min="6667" max="6667" width="15" style="49" customWidth="1"/>
    <col min="6668" max="6668" width="18.85546875" style="49" customWidth="1"/>
    <col min="6669" max="6669" width="15" style="49" customWidth="1"/>
    <col min="6670" max="6670" width="18.85546875" style="49" customWidth="1"/>
    <col min="6671" max="6671" width="15" style="49" customWidth="1"/>
    <col min="6672" max="6672" width="18.85546875" style="49" customWidth="1"/>
    <col min="6673" max="6673" width="15" style="49" customWidth="1"/>
    <col min="6674" max="6674" width="18.85546875" style="49" customWidth="1"/>
    <col min="6675" max="6675" width="15" style="49" customWidth="1"/>
    <col min="6676" max="6676" width="18.85546875" style="49" customWidth="1"/>
    <col min="6677" max="6677" width="15.140625" style="49" customWidth="1"/>
    <col min="6678" max="6678" width="19.5703125" style="49" customWidth="1"/>
    <col min="6679" max="6679" width="105" style="49" customWidth="1"/>
    <col min="6680" max="6680" width="179.85546875" style="49" customWidth="1"/>
    <col min="6681" max="6912" width="10.28515625" style="49"/>
    <col min="6913" max="6913" width="10.140625" style="49" customWidth="1"/>
    <col min="6914" max="6914" width="85.28515625" style="49" customWidth="1"/>
    <col min="6915" max="6915" width="12.28515625" style="49" customWidth="1"/>
    <col min="6916" max="6919" width="14.42578125" style="49" customWidth="1"/>
    <col min="6920" max="6920" width="20.42578125" style="49" customWidth="1"/>
    <col min="6921" max="6921" width="15.140625" style="49" customWidth="1"/>
    <col min="6922" max="6922" width="19.85546875" style="49" customWidth="1"/>
    <col min="6923" max="6923" width="15" style="49" customWidth="1"/>
    <col min="6924" max="6924" width="18.85546875" style="49" customWidth="1"/>
    <col min="6925" max="6925" width="15" style="49" customWidth="1"/>
    <col min="6926" max="6926" width="18.85546875" style="49" customWidth="1"/>
    <col min="6927" max="6927" width="15" style="49" customWidth="1"/>
    <col min="6928" max="6928" width="18.85546875" style="49" customWidth="1"/>
    <col min="6929" max="6929" width="15" style="49" customWidth="1"/>
    <col min="6930" max="6930" width="18.85546875" style="49" customWidth="1"/>
    <col min="6931" max="6931" width="15" style="49" customWidth="1"/>
    <col min="6932" max="6932" width="18.85546875" style="49" customWidth="1"/>
    <col min="6933" max="6933" width="15.140625" style="49" customWidth="1"/>
    <col min="6934" max="6934" width="19.5703125" style="49" customWidth="1"/>
    <col min="6935" max="6935" width="105" style="49" customWidth="1"/>
    <col min="6936" max="6936" width="179.85546875" style="49" customWidth="1"/>
    <col min="6937" max="7168" width="10.28515625" style="49"/>
    <col min="7169" max="7169" width="10.140625" style="49" customWidth="1"/>
    <col min="7170" max="7170" width="85.28515625" style="49" customWidth="1"/>
    <col min="7171" max="7171" width="12.28515625" style="49" customWidth="1"/>
    <col min="7172" max="7175" width="14.42578125" style="49" customWidth="1"/>
    <col min="7176" max="7176" width="20.42578125" style="49" customWidth="1"/>
    <col min="7177" max="7177" width="15.140625" style="49" customWidth="1"/>
    <col min="7178" max="7178" width="19.85546875" style="49" customWidth="1"/>
    <col min="7179" max="7179" width="15" style="49" customWidth="1"/>
    <col min="7180" max="7180" width="18.85546875" style="49" customWidth="1"/>
    <col min="7181" max="7181" width="15" style="49" customWidth="1"/>
    <col min="7182" max="7182" width="18.85546875" style="49" customWidth="1"/>
    <col min="7183" max="7183" width="15" style="49" customWidth="1"/>
    <col min="7184" max="7184" width="18.85546875" style="49" customWidth="1"/>
    <col min="7185" max="7185" width="15" style="49" customWidth="1"/>
    <col min="7186" max="7186" width="18.85546875" style="49" customWidth="1"/>
    <col min="7187" max="7187" width="15" style="49" customWidth="1"/>
    <col min="7188" max="7188" width="18.85546875" style="49" customWidth="1"/>
    <col min="7189" max="7189" width="15.140625" style="49" customWidth="1"/>
    <col min="7190" max="7190" width="19.5703125" style="49" customWidth="1"/>
    <col min="7191" max="7191" width="105" style="49" customWidth="1"/>
    <col min="7192" max="7192" width="179.85546875" style="49" customWidth="1"/>
    <col min="7193" max="7424" width="10.28515625" style="49"/>
    <col min="7425" max="7425" width="10.140625" style="49" customWidth="1"/>
    <col min="7426" max="7426" width="85.28515625" style="49" customWidth="1"/>
    <col min="7427" max="7427" width="12.28515625" style="49" customWidth="1"/>
    <col min="7428" max="7431" width="14.42578125" style="49" customWidth="1"/>
    <col min="7432" max="7432" width="20.42578125" style="49" customWidth="1"/>
    <col min="7433" max="7433" width="15.140625" style="49" customWidth="1"/>
    <col min="7434" max="7434" width="19.85546875" style="49" customWidth="1"/>
    <col min="7435" max="7435" width="15" style="49" customWidth="1"/>
    <col min="7436" max="7436" width="18.85546875" style="49" customWidth="1"/>
    <col min="7437" max="7437" width="15" style="49" customWidth="1"/>
    <col min="7438" max="7438" width="18.85546875" style="49" customWidth="1"/>
    <col min="7439" max="7439" width="15" style="49" customWidth="1"/>
    <col min="7440" max="7440" width="18.85546875" style="49" customWidth="1"/>
    <col min="7441" max="7441" width="15" style="49" customWidth="1"/>
    <col min="7442" max="7442" width="18.85546875" style="49" customWidth="1"/>
    <col min="7443" max="7443" width="15" style="49" customWidth="1"/>
    <col min="7444" max="7444" width="18.85546875" style="49" customWidth="1"/>
    <col min="7445" max="7445" width="15.140625" style="49" customWidth="1"/>
    <col min="7446" max="7446" width="19.5703125" style="49" customWidth="1"/>
    <col min="7447" max="7447" width="105" style="49" customWidth="1"/>
    <col min="7448" max="7448" width="179.85546875" style="49" customWidth="1"/>
    <col min="7449" max="7680" width="10.28515625" style="49"/>
    <col min="7681" max="7681" width="10.140625" style="49" customWidth="1"/>
    <col min="7682" max="7682" width="85.28515625" style="49" customWidth="1"/>
    <col min="7683" max="7683" width="12.28515625" style="49" customWidth="1"/>
    <col min="7684" max="7687" width="14.42578125" style="49" customWidth="1"/>
    <col min="7688" max="7688" width="20.42578125" style="49" customWidth="1"/>
    <col min="7689" max="7689" width="15.140625" style="49" customWidth="1"/>
    <col min="7690" max="7690" width="19.85546875" style="49" customWidth="1"/>
    <col min="7691" max="7691" width="15" style="49" customWidth="1"/>
    <col min="7692" max="7692" width="18.85546875" style="49" customWidth="1"/>
    <col min="7693" max="7693" width="15" style="49" customWidth="1"/>
    <col min="7694" max="7694" width="18.85546875" style="49" customWidth="1"/>
    <col min="7695" max="7695" width="15" style="49" customWidth="1"/>
    <col min="7696" max="7696" width="18.85546875" style="49" customWidth="1"/>
    <col min="7697" max="7697" width="15" style="49" customWidth="1"/>
    <col min="7698" max="7698" width="18.85546875" style="49" customWidth="1"/>
    <col min="7699" max="7699" width="15" style="49" customWidth="1"/>
    <col min="7700" max="7700" width="18.85546875" style="49" customWidth="1"/>
    <col min="7701" max="7701" width="15.140625" style="49" customWidth="1"/>
    <col min="7702" max="7702" width="19.5703125" style="49" customWidth="1"/>
    <col min="7703" max="7703" width="105" style="49" customWidth="1"/>
    <col min="7704" max="7704" width="179.85546875" style="49" customWidth="1"/>
    <col min="7705" max="7936" width="10.28515625" style="49"/>
    <col min="7937" max="7937" width="10.140625" style="49" customWidth="1"/>
    <col min="7938" max="7938" width="85.28515625" style="49" customWidth="1"/>
    <col min="7939" max="7939" width="12.28515625" style="49" customWidth="1"/>
    <col min="7940" max="7943" width="14.42578125" style="49" customWidth="1"/>
    <col min="7944" max="7944" width="20.42578125" style="49" customWidth="1"/>
    <col min="7945" max="7945" width="15.140625" style="49" customWidth="1"/>
    <col min="7946" max="7946" width="19.85546875" style="49" customWidth="1"/>
    <col min="7947" max="7947" width="15" style="49" customWidth="1"/>
    <col min="7948" max="7948" width="18.85546875" style="49" customWidth="1"/>
    <col min="7949" max="7949" width="15" style="49" customWidth="1"/>
    <col min="7950" max="7950" width="18.85546875" style="49" customWidth="1"/>
    <col min="7951" max="7951" width="15" style="49" customWidth="1"/>
    <col min="7952" max="7952" width="18.85546875" style="49" customWidth="1"/>
    <col min="7953" max="7953" width="15" style="49" customWidth="1"/>
    <col min="7954" max="7954" width="18.85546875" style="49" customWidth="1"/>
    <col min="7955" max="7955" width="15" style="49" customWidth="1"/>
    <col min="7956" max="7956" width="18.85546875" style="49" customWidth="1"/>
    <col min="7957" max="7957" width="15.140625" style="49" customWidth="1"/>
    <col min="7958" max="7958" width="19.5703125" style="49" customWidth="1"/>
    <col min="7959" max="7959" width="105" style="49" customWidth="1"/>
    <col min="7960" max="7960" width="179.85546875" style="49" customWidth="1"/>
    <col min="7961" max="8192" width="10.28515625" style="49"/>
    <col min="8193" max="8193" width="10.140625" style="49" customWidth="1"/>
    <col min="8194" max="8194" width="85.28515625" style="49" customWidth="1"/>
    <col min="8195" max="8195" width="12.28515625" style="49" customWidth="1"/>
    <col min="8196" max="8199" width="14.42578125" style="49" customWidth="1"/>
    <col min="8200" max="8200" width="20.42578125" style="49" customWidth="1"/>
    <col min="8201" max="8201" width="15.140625" style="49" customWidth="1"/>
    <col min="8202" max="8202" width="19.85546875" style="49" customWidth="1"/>
    <col min="8203" max="8203" width="15" style="49" customWidth="1"/>
    <col min="8204" max="8204" width="18.85546875" style="49" customWidth="1"/>
    <col min="8205" max="8205" width="15" style="49" customWidth="1"/>
    <col min="8206" max="8206" width="18.85546875" style="49" customWidth="1"/>
    <col min="8207" max="8207" width="15" style="49" customWidth="1"/>
    <col min="8208" max="8208" width="18.85546875" style="49" customWidth="1"/>
    <col min="8209" max="8209" width="15" style="49" customWidth="1"/>
    <col min="8210" max="8210" width="18.85546875" style="49" customWidth="1"/>
    <col min="8211" max="8211" width="15" style="49" customWidth="1"/>
    <col min="8212" max="8212" width="18.85546875" style="49" customWidth="1"/>
    <col min="8213" max="8213" width="15.140625" style="49" customWidth="1"/>
    <col min="8214" max="8214" width="19.5703125" style="49" customWidth="1"/>
    <col min="8215" max="8215" width="105" style="49" customWidth="1"/>
    <col min="8216" max="8216" width="179.85546875" style="49" customWidth="1"/>
    <col min="8217" max="8448" width="10.28515625" style="49"/>
    <col min="8449" max="8449" width="10.140625" style="49" customWidth="1"/>
    <col min="8450" max="8450" width="85.28515625" style="49" customWidth="1"/>
    <col min="8451" max="8451" width="12.28515625" style="49" customWidth="1"/>
    <col min="8452" max="8455" width="14.42578125" style="49" customWidth="1"/>
    <col min="8456" max="8456" width="20.42578125" style="49" customWidth="1"/>
    <col min="8457" max="8457" width="15.140625" style="49" customWidth="1"/>
    <col min="8458" max="8458" width="19.85546875" style="49" customWidth="1"/>
    <col min="8459" max="8459" width="15" style="49" customWidth="1"/>
    <col min="8460" max="8460" width="18.85546875" style="49" customWidth="1"/>
    <col min="8461" max="8461" width="15" style="49" customWidth="1"/>
    <col min="8462" max="8462" width="18.85546875" style="49" customWidth="1"/>
    <col min="8463" max="8463" width="15" style="49" customWidth="1"/>
    <col min="8464" max="8464" width="18.85546875" style="49" customWidth="1"/>
    <col min="8465" max="8465" width="15" style="49" customWidth="1"/>
    <col min="8466" max="8466" width="18.85546875" style="49" customWidth="1"/>
    <col min="8467" max="8467" width="15" style="49" customWidth="1"/>
    <col min="8468" max="8468" width="18.85546875" style="49" customWidth="1"/>
    <col min="8469" max="8469" width="15.140625" style="49" customWidth="1"/>
    <col min="8470" max="8470" width="19.5703125" style="49" customWidth="1"/>
    <col min="8471" max="8471" width="105" style="49" customWidth="1"/>
    <col min="8472" max="8472" width="179.85546875" style="49" customWidth="1"/>
    <col min="8473" max="8704" width="10.28515625" style="49"/>
    <col min="8705" max="8705" width="10.140625" style="49" customWidth="1"/>
    <col min="8706" max="8706" width="85.28515625" style="49" customWidth="1"/>
    <col min="8707" max="8707" width="12.28515625" style="49" customWidth="1"/>
    <col min="8708" max="8711" width="14.42578125" style="49" customWidth="1"/>
    <col min="8712" max="8712" width="20.42578125" style="49" customWidth="1"/>
    <col min="8713" max="8713" width="15.140625" style="49" customWidth="1"/>
    <col min="8714" max="8714" width="19.85546875" style="49" customWidth="1"/>
    <col min="8715" max="8715" width="15" style="49" customWidth="1"/>
    <col min="8716" max="8716" width="18.85546875" style="49" customWidth="1"/>
    <col min="8717" max="8717" width="15" style="49" customWidth="1"/>
    <col min="8718" max="8718" width="18.85546875" style="49" customWidth="1"/>
    <col min="8719" max="8719" width="15" style="49" customWidth="1"/>
    <col min="8720" max="8720" width="18.85546875" style="49" customWidth="1"/>
    <col min="8721" max="8721" width="15" style="49" customWidth="1"/>
    <col min="8722" max="8722" width="18.85546875" style="49" customWidth="1"/>
    <col min="8723" max="8723" width="15" style="49" customWidth="1"/>
    <col min="8724" max="8724" width="18.85546875" style="49" customWidth="1"/>
    <col min="8725" max="8725" width="15.140625" style="49" customWidth="1"/>
    <col min="8726" max="8726" width="19.5703125" style="49" customWidth="1"/>
    <col min="8727" max="8727" width="105" style="49" customWidth="1"/>
    <col min="8728" max="8728" width="179.85546875" style="49" customWidth="1"/>
    <col min="8729" max="8960" width="10.28515625" style="49"/>
    <col min="8961" max="8961" width="10.140625" style="49" customWidth="1"/>
    <col min="8962" max="8962" width="85.28515625" style="49" customWidth="1"/>
    <col min="8963" max="8963" width="12.28515625" style="49" customWidth="1"/>
    <col min="8964" max="8967" width="14.42578125" style="49" customWidth="1"/>
    <col min="8968" max="8968" width="20.42578125" style="49" customWidth="1"/>
    <col min="8969" max="8969" width="15.140625" style="49" customWidth="1"/>
    <col min="8970" max="8970" width="19.85546875" style="49" customWidth="1"/>
    <col min="8971" max="8971" width="15" style="49" customWidth="1"/>
    <col min="8972" max="8972" width="18.85546875" style="49" customWidth="1"/>
    <col min="8973" max="8973" width="15" style="49" customWidth="1"/>
    <col min="8974" max="8974" width="18.85546875" style="49" customWidth="1"/>
    <col min="8975" max="8975" width="15" style="49" customWidth="1"/>
    <col min="8976" max="8976" width="18.85546875" style="49" customWidth="1"/>
    <col min="8977" max="8977" width="15" style="49" customWidth="1"/>
    <col min="8978" max="8978" width="18.85546875" style="49" customWidth="1"/>
    <col min="8979" max="8979" width="15" style="49" customWidth="1"/>
    <col min="8980" max="8980" width="18.85546875" style="49" customWidth="1"/>
    <col min="8981" max="8981" width="15.140625" style="49" customWidth="1"/>
    <col min="8982" max="8982" width="19.5703125" style="49" customWidth="1"/>
    <col min="8983" max="8983" width="105" style="49" customWidth="1"/>
    <col min="8984" max="8984" width="179.85546875" style="49" customWidth="1"/>
    <col min="8985" max="9216" width="10.28515625" style="49"/>
    <col min="9217" max="9217" width="10.140625" style="49" customWidth="1"/>
    <col min="9218" max="9218" width="85.28515625" style="49" customWidth="1"/>
    <col min="9219" max="9219" width="12.28515625" style="49" customWidth="1"/>
    <col min="9220" max="9223" width="14.42578125" style="49" customWidth="1"/>
    <col min="9224" max="9224" width="20.42578125" style="49" customWidth="1"/>
    <col min="9225" max="9225" width="15.140625" style="49" customWidth="1"/>
    <col min="9226" max="9226" width="19.85546875" style="49" customWidth="1"/>
    <col min="9227" max="9227" width="15" style="49" customWidth="1"/>
    <col min="9228" max="9228" width="18.85546875" style="49" customWidth="1"/>
    <col min="9229" max="9229" width="15" style="49" customWidth="1"/>
    <col min="9230" max="9230" width="18.85546875" style="49" customWidth="1"/>
    <col min="9231" max="9231" width="15" style="49" customWidth="1"/>
    <col min="9232" max="9232" width="18.85546875" style="49" customWidth="1"/>
    <col min="9233" max="9233" width="15" style="49" customWidth="1"/>
    <col min="9234" max="9234" width="18.85546875" style="49" customWidth="1"/>
    <col min="9235" max="9235" width="15" style="49" customWidth="1"/>
    <col min="9236" max="9236" width="18.85546875" style="49" customWidth="1"/>
    <col min="9237" max="9237" width="15.140625" style="49" customWidth="1"/>
    <col min="9238" max="9238" width="19.5703125" style="49" customWidth="1"/>
    <col min="9239" max="9239" width="105" style="49" customWidth="1"/>
    <col min="9240" max="9240" width="179.85546875" style="49" customWidth="1"/>
    <col min="9241" max="9472" width="10.28515625" style="49"/>
    <col min="9473" max="9473" width="10.140625" style="49" customWidth="1"/>
    <col min="9474" max="9474" width="85.28515625" style="49" customWidth="1"/>
    <col min="9475" max="9475" width="12.28515625" style="49" customWidth="1"/>
    <col min="9476" max="9479" width="14.42578125" style="49" customWidth="1"/>
    <col min="9480" max="9480" width="20.42578125" style="49" customWidth="1"/>
    <col min="9481" max="9481" width="15.140625" style="49" customWidth="1"/>
    <col min="9482" max="9482" width="19.85546875" style="49" customWidth="1"/>
    <col min="9483" max="9483" width="15" style="49" customWidth="1"/>
    <col min="9484" max="9484" width="18.85546875" style="49" customWidth="1"/>
    <col min="9485" max="9485" width="15" style="49" customWidth="1"/>
    <col min="9486" max="9486" width="18.85546875" style="49" customWidth="1"/>
    <col min="9487" max="9487" width="15" style="49" customWidth="1"/>
    <col min="9488" max="9488" width="18.85546875" style="49" customWidth="1"/>
    <col min="9489" max="9489" width="15" style="49" customWidth="1"/>
    <col min="9490" max="9490" width="18.85546875" style="49" customWidth="1"/>
    <col min="9491" max="9491" width="15" style="49" customWidth="1"/>
    <col min="9492" max="9492" width="18.85546875" style="49" customWidth="1"/>
    <col min="9493" max="9493" width="15.140625" style="49" customWidth="1"/>
    <col min="9494" max="9494" width="19.5703125" style="49" customWidth="1"/>
    <col min="9495" max="9495" width="105" style="49" customWidth="1"/>
    <col min="9496" max="9496" width="179.85546875" style="49" customWidth="1"/>
    <col min="9497" max="9728" width="10.28515625" style="49"/>
    <col min="9729" max="9729" width="10.140625" style="49" customWidth="1"/>
    <col min="9730" max="9730" width="85.28515625" style="49" customWidth="1"/>
    <col min="9731" max="9731" width="12.28515625" style="49" customWidth="1"/>
    <col min="9732" max="9735" width="14.42578125" style="49" customWidth="1"/>
    <col min="9736" max="9736" width="20.42578125" style="49" customWidth="1"/>
    <col min="9737" max="9737" width="15.140625" style="49" customWidth="1"/>
    <col min="9738" max="9738" width="19.85546875" style="49" customWidth="1"/>
    <col min="9739" max="9739" width="15" style="49" customWidth="1"/>
    <col min="9740" max="9740" width="18.85546875" style="49" customWidth="1"/>
    <col min="9741" max="9741" width="15" style="49" customWidth="1"/>
    <col min="9742" max="9742" width="18.85546875" style="49" customWidth="1"/>
    <col min="9743" max="9743" width="15" style="49" customWidth="1"/>
    <col min="9744" max="9744" width="18.85546875" style="49" customWidth="1"/>
    <col min="9745" max="9745" width="15" style="49" customWidth="1"/>
    <col min="9746" max="9746" width="18.85546875" style="49" customWidth="1"/>
    <col min="9747" max="9747" width="15" style="49" customWidth="1"/>
    <col min="9748" max="9748" width="18.85546875" style="49" customWidth="1"/>
    <col min="9749" max="9749" width="15.140625" style="49" customWidth="1"/>
    <col min="9750" max="9750" width="19.5703125" style="49" customWidth="1"/>
    <col min="9751" max="9751" width="105" style="49" customWidth="1"/>
    <col min="9752" max="9752" width="179.85546875" style="49" customWidth="1"/>
    <col min="9753" max="9984" width="10.28515625" style="49"/>
    <col min="9985" max="9985" width="10.140625" style="49" customWidth="1"/>
    <col min="9986" max="9986" width="85.28515625" style="49" customWidth="1"/>
    <col min="9987" max="9987" width="12.28515625" style="49" customWidth="1"/>
    <col min="9988" max="9991" width="14.42578125" style="49" customWidth="1"/>
    <col min="9992" max="9992" width="20.42578125" style="49" customWidth="1"/>
    <col min="9993" max="9993" width="15.140625" style="49" customWidth="1"/>
    <col min="9994" max="9994" width="19.85546875" style="49" customWidth="1"/>
    <col min="9995" max="9995" width="15" style="49" customWidth="1"/>
    <col min="9996" max="9996" width="18.85546875" style="49" customWidth="1"/>
    <col min="9997" max="9997" width="15" style="49" customWidth="1"/>
    <col min="9998" max="9998" width="18.85546875" style="49" customWidth="1"/>
    <col min="9999" max="9999" width="15" style="49" customWidth="1"/>
    <col min="10000" max="10000" width="18.85546875" style="49" customWidth="1"/>
    <col min="10001" max="10001" width="15" style="49" customWidth="1"/>
    <col min="10002" max="10002" width="18.85546875" style="49" customWidth="1"/>
    <col min="10003" max="10003" width="15" style="49" customWidth="1"/>
    <col min="10004" max="10004" width="18.85546875" style="49" customWidth="1"/>
    <col min="10005" max="10005" width="15.140625" style="49" customWidth="1"/>
    <col min="10006" max="10006" width="19.5703125" style="49" customWidth="1"/>
    <col min="10007" max="10007" width="105" style="49" customWidth="1"/>
    <col min="10008" max="10008" width="179.85546875" style="49" customWidth="1"/>
    <col min="10009" max="10240" width="10.28515625" style="49"/>
    <col min="10241" max="10241" width="10.140625" style="49" customWidth="1"/>
    <col min="10242" max="10242" width="85.28515625" style="49" customWidth="1"/>
    <col min="10243" max="10243" width="12.28515625" style="49" customWidth="1"/>
    <col min="10244" max="10247" width="14.42578125" style="49" customWidth="1"/>
    <col min="10248" max="10248" width="20.42578125" style="49" customWidth="1"/>
    <col min="10249" max="10249" width="15.140625" style="49" customWidth="1"/>
    <col min="10250" max="10250" width="19.85546875" style="49" customWidth="1"/>
    <col min="10251" max="10251" width="15" style="49" customWidth="1"/>
    <col min="10252" max="10252" width="18.85546875" style="49" customWidth="1"/>
    <col min="10253" max="10253" width="15" style="49" customWidth="1"/>
    <col min="10254" max="10254" width="18.85546875" style="49" customWidth="1"/>
    <col min="10255" max="10255" width="15" style="49" customWidth="1"/>
    <col min="10256" max="10256" width="18.85546875" style="49" customWidth="1"/>
    <col min="10257" max="10257" width="15" style="49" customWidth="1"/>
    <col min="10258" max="10258" width="18.85546875" style="49" customWidth="1"/>
    <col min="10259" max="10259" width="15" style="49" customWidth="1"/>
    <col min="10260" max="10260" width="18.85546875" style="49" customWidth="1"/>
    <col min="10261" max="10261" width="15.140625" style="49" customWidth="1"/>
    <col min="10262" max="10262" width="19.5703125" style="49" customWidth="1"/>
    <col min="10263" max="10263" width="105" style="49" customWidth="1"/>
    <col min="10264" max="10264" width="179.85546875" style="49" customWidth="1"/>
    <col min="10265" max="10496" width="10.28515625" style="49"/>
    <col min="10497" max="10497" width="10.140625" style="49" customWidth="1"/>
    <col min="10498" max="10498" width="85.28515625" style="49" customWidth="1"/>
    <col min="10499" max="10499" width="12.28515625" style="49" customWidth="1"/>
    <col min="10500" max="10503" width="14.42578125" style="49" customWidth="1"/>
    <col min="10504" max="10504" width="20.42578125" style="49" customWidth="1"/>
    <col min="10505" max="10505" width="15.140625" style="49" customWidth="1"/>
    <col min="10506" max="10506" width="19.85546875" style="49" customWidth="1"/>
    <col min="10507" max="10507" width="15" style="49" customWidth="1"/>
    <col min="10508" max="10508" width="18.85546875" style="49" customWidth="1"/>
    <col min="10509" max="10509" width="15" style="49" customWidth="1"/>
    <col min="10510" max="10510" width="18.85546875" style="49" customWidth="1"/>
    <col min="10511" max="10511" width="15" style="49" customWidth="1"/>
    <col min="10512" max="10512" width="18.85546875" style="49" customWidth="1"/>
    <col min="10513" max="10513" width="15" style="49" customWidth="1"/>
    <col min="10514" max="10514" width="18.85546875" style="49" customWidth="1"/>
    <col min="10515" max="10515" width="15" style="49" customWidth="1"/>
    <col min="10516" max="10516" width="18.85546875" style="49" customWidth="1"/>
    <col min="10517" max="10517" width="15.140625" style="49" customWidth="1"/>
    <col min="10518" max="10518" width="19.5703125" style="49" customWidth="1"/>
    <col min="10519" max="10519" width="105" style="49" customWidth="1"/>
    <col min="10520" max="10520" width="179.85546875" style="49" customWidth="1"/>
    <col min="10521" max="10752" width="10.28515625" style="49"/>
    <col min="10753" max="10753" width="10.140625" style="49" customWidth="1"/>
    <col min="10754" max="10754" width="85.28515625" style="49" customWidth="1"/>
    <col min="10755" max="10755" width="12.28515625" style="49" customWidth="1"/>
    <col min="10756" max="10759" width="14.42578125" style="49" customWidth="1"/>
    <col min="10760" max="10760" width="20.42578125" style="49" customWidth="1"/>
    <col min="10761" max="10761" width="15.140625" style="49" customWidth="1"/>
    <col min="10762" max="10762" width="19.85546875" style="49" customWidth="1"/>
    <col min="10763" max="10763" width="15" style="49" customWidth="1"/>
    <col min="10764" max="10764" width="18.85546875" style="49" customWidth="1"/>
    <col min="10765" max="10765" width="15" style="49" customWidth="1"/>
    <col min="10766" max="10766" width="18.85546875" style="49" customWidth="1"/>
    <col min="10767" max="10767" width="15" style="49" customWidth="1"/>
    <col min="10768" max="10768" width="18.85546875" style="49" customWidth="1"/>
    <col min="10769" max="10769" width="15" style="49" customWidth="1"/>
    <col min="10770" max="10770" width="18.85546875" style="49" customWidth="1"/>
    <col min="10771" max="10771" width="15" style="49" customWidth="1"/>
    <col min="10772" max="10772" width="18.85546875" style="49" customWidth="1"/>
    <col min="10773" max="10773" width="15.140625" style="49" customWidth="1"/>
    <col min="10774" max="10774" width="19.5703125" style="49" customWidth="1"/>
    <col min="10775" max="10775" width="105" style="49" customWidth="1"/>
    <col min="10776" max="10776" width="179.85546875" style="49" customWidth="1"/>
    <col min="10777" max="11008" width="10.28515625" style="49"/>
    <col min="11009" max="11009" width="10.140625" style="49" customWidth="1"/>
    <col min="11010" max="11010" width="85.28515625" style="49" customWidth="1"/>
    <col min="11011" max="11011" width="12.28515625" style="49" customWidth="1"/>
    <col min="11012" max="11015" width="14.42578125" style="49" customWidth="1"/>
    <col min="11016" max="11016" width="20.42578125" style="49" customWidth="1"/>
    <col min="11017" max="11017" width="15.140625" style="49" customWidth="1"/>
    <col min="11018" max="11018" width="19.85546875" style="49" customWidth="1"/>
    <col min="11019" max="11019" width="15" style="49" customWidth="1"/>
    <col min="11020" max="11020" width="18.85546875" style="49" customWidth="1"/>
    <col min="11021" max="11021" width="15" style="49" customWidth="1"/>
    <col min="11022" max="11022" width="18.85546875" style="49" customWidth="1"/>
    <col min="11023" max="11023" width="15" style="49" customWidth="1"/>
    <col min="11024" max="11024" width="18.85546875" style="49" customWidth="1"/>
    <col min="11025" max="11025" width="15" style="49" customWidth="1"/>
    <col min="11026" max="11026" width="18.85546875" style="49" customWidth="1"/>
    <col min="11027" max="11027" width="15" style="49" customWidth="1"/>
    <col min="11028" max="11028" width="18.85546875" style="49" customWidth="1"/>
    <col min="11029" max="11029" width="15.140625" style="49" customWidth="1"/>
    <col min="11030" max="11030" width="19.5703125" style="49" customWidth="1"/>
    <col min="11031" max="11031" width="105" style="49" customWidth="1"/>
    <col min="11032" max="11032" width="179.85546875" style="49" customWidth="1"/>
    <col min="11033" max="11264" width="10.28515625" style="49"/>
    <col min="11265" max="11265" width="10.140625" style="49" customWidth="1"/>
    <col min="11266" max="11266" width="85.28515625" style="49" customWidth="1"/>
    <col min="11267" max="11267" width="12.28515625" style="49" customWidth="1"/>
    <col min="11268" max="11271" width="14.42578125" style="49" customWidth="1"/>
    <col min="11272" max="11272" width="20.42578125" style="49" customWidth="1"/>
    <col min="11273" max="11273" width="15.140625" style="49" customWidth="1"/>
    <col min="11274" max="11274" width="19.85546875" style="49" customWidth="1"/>
    <col min="11275" max="11275" width="15" style="49" customWidth="1"/>
    <col min="11276" max="11276" width="18.85546875" style="49" customWidth="1"/>
    <col min="11277" max="11277" width="15" style="49" customWidth="1"/>
    <col min="11278" max="11278" width="18.85546875" style="49" customWidth="1"/>
    <col min="11279" max="11279" width="15" style="49" customWidth="1"/>
    <col min="11280" max="11280" width="18.85546875" style="49" customWidth="1"/>
    <col min="11281" max="11281" width="15" style="49" customWidth="1"/>
    <col min="11282" max="11282" width="18.85546875" style="49" customWidth="1"/>
    <col min="11283" max="11283" width="15" style="49" customWidth="1"/>
    <col min="11284" max="11284" width="18.85546875" style="49" customWidth="1"/>
    <col min="11285" max="11285" width="15.140625" style="49" customWidth="1"/>
    <col min="11286" max="11286" width="19.5703125" style="49" customWidth="1"/>
    <col min="11287" max="11287" width="105" style="49" customWidth="1"/>
    <col min="11288" max="11288" width="179.85546875" style="49" customWidth="1"/>
    <col min="11289" max="11520" width="10.28515625" style="49"/>
    <col min="11521" max="11521" width="10.140625" style="49" customWidth="1"/>
    <col min="11522" max="11522" width="85.28515625" style="49" customWidth="1"/>
    <col min="11523" max="11523" width="12.28515625" style="49" customWidth="1"/>
    <col min="11524" max="11527" width="14.42578125" style="49" customWidth="1"/>
    <col min="11528" max="11528" width="20.42578125" style="49" customWidth="1"/>
    <col min="11529" max="11529" width="15.140625" style="49" customWidth="1"/>
    <col min="11530" max="11530" width="19.85546875" style="49" customWidth="1"/>
    <col min="11531" max="11531" width="15" style="49" customWidth="1"/>
    <col min="11532" max="11532" width="18.85546875" style="49" customWidth="1"/>
    <col min="11533" max="11533" width="15" style="49" customWidth="1"/>
    <col min="11534" max="11534" width="18.85546875" style="49" customWidth="1"/>
    <col min="11535" max="11535" width="15" style="49" customWidth="1"/>
    <col min="11536" max="11536" width="18.85546875" style="49" customWidth="1"/>
    <col min="11537" max="11537" width="15" style="49" customWidth="1"/>
    <col min="11538" max="11538" width="18.85546875" style="49" customWidth="1"/>
    <col min="11539" max="11539" width="15" style="49" customWidth="1"/>
    <col min="11540" max="11540" width="18.85546875" style="49" customWidth="1"/>
    <col min="11541" max="11541" width="15.140625" style="49" customWidth="1"/>
    <col min="11542" max="11542" width="19.5703125" style="49" customWidth="1"/>
    <col min="11543" max="11543" width="105" style="49" customWidth="1"/>
    <col min="11544" max="11544" width="179.85546875" style="49" customWidth="1"/>
    <col min="11545" max="11776" width="10.28515625" style="49"/>
    <col min="11777" max="11777" width="10.140625" style="49" customWidth="1"/>
    <col min="11778" max="11778" width="85.28515625" style="49" customWidth="1"/>
    <col min="11779" max="11779" width="12.28515625" style="49" customWidth="1"/>
    <col min="11780" max="11783" width="14.42578125" style="49" customWidth="1"/>
    <col min="11784" max="11784" width="20.42578125" style="49" customWidth="1"/>
    <col min="11785" max="11785" width="15.140625" style="49" customWidth="1"/>
    <col min="11786" max="11786" width="19.85546875" style="49" customWidth="1"/>
    <col min="11787" max="11787" width="15" style="49" customWidth="1"/>
    <col min="11788" max="11788" width="18.85546875" style="49" customWidth="1"/>
    <col min="11789" max="11789" width="15" style="49" customWidth="1"/>
    <col min="11790" max="11790" width="18.85546875" style="49" customWidth="1"/>
    <col min="11791" max="11791" width="15" style="49" customWidth="1"/>
    <col min="11792" max="11792" width="18.85546875" style="49" customWidth="1"/>
    <col min="11793" max="11793" width="15" style="49" customWidth="1"/>
    <col min="11794" max="11794" width="18.85546875" style="49" customWidth="1"/>
    <col min="11795" max="11795" width="15" style="49" customWidth="1"/>
    <col min="11796" max="11796" width="18.85546875" style="49" customWidth="1"/>
    <col min="11797" max="11797" width="15.140625" style="49" customWidth="1"/>
    <col min="11798" max="11798" width="19.5703125" style="49" customWidth="1"/>
    <col min="11799" max="11799" width="105" style="49" customWidth="1"/>
    <col min="11800" max="11800" width="179.85546875" style="49" customWidth="1"/>
    <col min="11801" max="12032" width="10.28515625" style="49"/>
    <col min="12033" max="12033" width="10.140625" style="49" customWidth="1"/>
    <col min="12034" max="12034" width="85.28515625" style="49" customWidth="1"/>
    <col min="12035" max="12035" width="12.28515625" style="49" customWidth="1"/>
    <col min="12036" max="12039" width="14.42578125" style="49" customWidth="1"/>
    <col min="12040" max="12040" width="20.42578125" style="49" customWidth="1"/>
    <col min="12041" max="12041" width="15.140625" style="49" customWidth="1"/>
    <col min="12042" max="12042" width="19.85546875" style="49" customWidth="1"/>
    <col min="12043" max="12043" width="15" style="49" customWidth="1"/>
    <col min="12044" max="12044" width="18.85546875" style="49" customWidth="1"/>
    <col min="12045" max="12045" width="15" style="49" customWidth="1"/>
    <col min="12046" max="12046" width="18.85546875" style="49" customWidth="1"/>
    <col min="12047" max="12047" width="15" style="49" customWidth="1"/>
    <col min="12048" max="12048" width="18.85546875" style="49" customWidth="1"/>
    <col min="12049" max="12049" width="15" style="49" customWidth="1"/>
    <col min="12050" max="12050" width="18.85546875" style="49" customWidth="1"/>
    <col min="12051" max="12051" width="15" style="49" customWidth="1"/>
    <col min="12052" max="12052" width="18.85546875" style="49" customWidth="1"/>
    <col min="12053" max="12053" width="15.140625" style="49" customWidth="1"/>
    <col min="12054" max="12054" width="19.5703125" style="49" customWidth="1"/>
    <col min="12055" max="12055" width="105" style="49" customWidth="1"/>
    <col min="12056" max="12056" width="179.85546875" style="49" customWidth="1"/>
    <col min="12057" max="12288" width="10.28515625" style="49"/>
    <col min="12289" max="12289" width="10.140625" style="49" customWidth="1"/>
    <col min="12290" max="12290" width="85.28515625" style="49" customWidth="1"/>
    <col min="12291" max="12291" width="12.28515625" style="49" customWidth="1"/>
    <col min="12292" max="12295" width="14.42578125" style="49" customWidth="1"/>
    <col min="12296" max="12296" width="20.42578125" style="49" customWidth="1"/>
    <col min="12297" max="12297" width="15.140625" style="49" customWidth="1"/>
    <col min="12298" max="12298" width="19.85546875" style="49" customWidth="1"/>
    <col min="12299" max="12299" width="15" style="49" customWidth="1"/>
    <col min="12300" max="12300" width="18.85546875" style="49" customWidth="1"/>
    <col min="12301" max="12301" width="15" style="49" customWidth="1"/>
    <col min="12302" max="12302" width="18.85546875" style="49" customWidth="1"/>
    <col min="12303" max="12303" width="15" style="49" customWidth="1"/>
    <col min="12304" max="12304" width="18.85546875" style="49" customWidth="1"/>
    <col min="12305" max="12305" width="15" style="49" customWidth="1"/>
    <col min="12306" max="12306" width="18.85546875" style="49" customWidth="1"/>
    <col min="12307" max="12307" width="15" style="49" customWidth="1"/>
    <col min="12308" max="12308" width="18.85546875" style="49" customWidth="1"/>
    <col min="12309" max="12309" width="15.140625" style="49" customWidth="1"/>
    <col min="12310" max="12310" width="19.5703125" style="49" customWidth="1"/>
    <col min="12311" max="12311" width="105" style="49" customWidth="1"/>
    <col min="12312" max="12312" width="179.85546875" style="49" customWidth="1"/>
    <col min="12313" max="12544" width="10.28515625" style="49"/>
    <col min="12545" max="12545" width="10.140625" style="49" customWidth="1"/>
    <col min="12546" max="12546" width="85.28515625" style="49" customWidth="1"/>
    <col min="12547" max="12547" width="12.28515625" style="49" customWidth="1"/>
    <col min="12548" max="12551" width="14.42578125" style="49" customWidth="1"/>
    <col min="12552" max="12552" width="20.42578125" style="49" customWidth="1"/>
    <col min="12553" max="12553" width="15.140625" style="49" customWidth="1"/>
    <col min="12554" max="12554" width="19.85546875" style="49" customWidth="1"/>
    <col min="12555" max="12555" width="15" style="49" customWidth="1"/>
    <col min="12556" max="12556" width="18.85546875" style="49" customWidth="1"/>
    <col min="12557" max="12557" width="15" style="49" customWidth="1"/>
    <col min="12558" max="12558" width="18.85546875" style="49" customWidth="1"/>
    <col min="12559" max="12559" width="15" style="49" customWidth="1"/>
    <col min="12560" max="12560" width="18.85546875" style="49" customWidth="1"/>
    <col min="12561" max="12561" width="15" style="49" customWidth="1"/>
    <col min="12562" max="12562" width="18.85546875" style="49" customWidth="1"/>
    <col min="12563" max="12563" width="15" style="49" customWidth="1"/>
    <col min="12564" max="12564" width="18.85546875" style="49" customWidth="1"/>
    <col min="12565" max="12565" width="15.140625" style="49" customWidth="1"/>
    <col min="12566" max="12566" width="19.5703125" style="49" customWidth="1"/>
    <col min="12567" max="12567" width="105" style="49" customWidth="1"/>
    <col min="12568" max="12568" width="179.85546875" style="49" customWidth="1"/>
    <col min="12569" max="12800" width="10.28515625" style="49"/>
    <col min="12801" max="12801" width="10.140625" style="49" customWidth="1"/>
    <col min="12802" max="12802" width="85.28515625" style="49" customWidth="1"/>
    <col min="12803" max="12803" width="12.28515625" style="49" customWidth="1"/>
    <col min="12804" max="12807" width="14.42578125" style="49" customWidth="1"/>
    <col min="12808" max="12808" width="20.42578125" style="49" customWidth="1"/>
    <col min="12809" max="12809" width="15.140625" style="49" customWidth="1"/>
    <col min="12810" max="12810" width="19.85546875" style="49" customWidth="1"/>
    <col min="12811" max="12811" width="15" style="49" customWidth="1"/>
    <col min="12812" max="12812" width="18.85546875" style="49" customWidth="1"/>
    <col min="12813" max="12813" width="15" style="49" customWidth="1"/>
    <col min="12814" max="12814" width="18.85546875" style="49" customWidth="1"/>
    <col min="12815" max="12815" width="15" style="49" customWidth="1"/>
    <col min="12816" max="12816" width="18.85546875" style="49" customWidth="1"/>
    <col min="12817" max="12817" width="15" style="49" customWidth="1"/>
    <col min="12818" max="12818" width="18.85546875" style="49" customWidth="1"/>
    <col min="12819" max="12819" width="15" style="49" customWidth="1"/>
    <col min="12820" max="12820" width="18.85546875" style="49" customWidth="1"/>
    <col min="12821" max="12821" width="15.140625" style="49" customWidth="1"/>
    <col min="12822" max="12822" width="19.5703125" style="49" customWidth="1"/>
    <col min="12823" max="12823" width="105" style="49" customWidth="1"/>
    <col min="12824" max="12824" width="179.85546875" style="49" customWidth="1"/>
    <col min="12825" max="13056" width="10.28515625" style="49"/>
    <col min="13057" max="13057" width="10.140625" style="49" customWidth="1"/>
    <col min="13058" max="13058" width="85.28515625" style="49" customWidth="1"/>
    <col min="13059" max="13059" width="12.28515625" style="49" customWidth="1"/>
    <col min="13060" max="13063" width="14.42578125" style="49" customWidth="1"/>
    <col min="13064" max="13064" width="20.42578125" style="49" customWidth="1"/>
    <col min="13065" max="13065" width="15.140625" style="49" customWidth="1"/>
    <col min="13066" max="13066" width="19.85546875" style="49" customWidth="1"/>
    <col min="13067" max="13067" width="15" style="49" customWidth="1"/>
    <col min="13068" max="13068" width="18.85546875" style="49" customWidth="1"/>
    <col min="13069" max="13069" width="15" style="49" customWidth="1"/>
    <col min="13070" max="13070" width="18.85546875" style="49" customWidth="1"/>
    <col min="13071" max="13071" width="15" style="49" customWidth="1"/>
    <col min="13072" max="13072" width="18.85546875" style="49" customWidth="1"/>
    <col min="13073" max="13073" width="15" style="49" customWidth="1"/>
    <col min="13074" max="13074" width="18.85546875" style="49" customWidth="1"/>
    <col min="13075" max="13075" width="15" style="49" customWidth="1"/>
    <col min="13076" max="13076" width="18.85546875" style="49" customWidth="1"/>
    <col min="13077" max="13077" width="15.140625" style="49" customWidth="1"/>
    <col min="13078" max="13078" width="19.5703125" style="49" customWidth="1"/>
    <col min="13079" max="13079" width="105" style="49" customWidth="1"/>
    <col min="13080" max="13080" width="179.85546875" style="49" customWidth="1"/>
    <col min="13081" max="13312" width="10.28515625" style="49"/>
    <col min="13313" max="13313" width="10.140625" style="49" customWidth="1"/>
    <col min="13314" max="13314" width="85.28515625" style="49" customWidth="1"/>
    <col min="13315" max="13315" width="12.28515625" style="49" customWidth="1"/>
    <col min="13316" max="13319" width="14.42578125" style="49" customWidth="1"/>
    <col min="13320" max="13320" width="20.42578125" style="49" customWidth="1"/>
    <col min="13321" max="13321" width="15.140625" style="49" customWidth="1"/>
    <col min="13322" max="13322" width="19.85546875" style="49" customWidth="1"/>
    <col min="13323" max="13323" width="15" style="49" customWidth="1"/>
    <col min="13324" max="13324" width="18.85546875" style="49" customWidth="1"/>
    <col min="13325" max="13325" width="15" style="49" customWidth="1"/>
    <col min="13326" max="13326" width="18.85546875" style="49" customWidth="1"/>
    <col min="13327" max="13327" width="15" style="49" customWidth="1"/>
    <col min="13328" max="13328" width="18.85546875" style="49" customWidth="1"/>
    <col min="13329" max="13329" width="15" style="49" customWidth="1"/>
    <col min="13330" max="13330" width="18.85546875" style="49" customWidth="1"/>
    <col min="13331" max="13331" width="15" style="49" customWidth="1"/>
    <col min="13332" max="13332" width="18.85546875" style="49" customWidth="1"/>
    <col min="13333" max="13333" width="15.140625" style="49" customWidth="1"/>
    <col min="13334" max="13334" width="19.5703125" style="49" customWidth="1"/>
    <col min="13335" max="13335" width="105" style="49" customWidth="1"/>
    <col min="13336" max="13336" width="179.85546875" style="49" customWidth="1"/>
    <col min="13337" max="13568" width="10.28515625" style="49"/>
    <col min="13569" max="13569" width="10.140625" style="49" customWidth="1"/>
    <col min="13570" max="13570" width="85.28515625" style="49" customWidth="1"/>
    <col min="13571" max="13571" width="12.28515625" style="49" customWidth="1"/>
    <col min="13572" max="13575" width="14.42578125" style="49" customWidth="1"/>
    <col min="13576" max="13576" width="20.42578125" style="49" customWidth="1"/>
    <col min="13577" max="13577" width="15.140625" style="49" customWidth="1"/>
    <col min="13578" max="13578" width="19.85546875" style="49" customWidth="1"/>
    <col min="13579" max="13579" width="15" style="49" customWidth="1"/>
    <col min="13580" max="13580" width="18.85546875" style="49" customWidth="1"/>
    <col min="13581" max="13581" width="15" style="49" customWidth="1"/>
    <col min="13582" max="13582" width="18.85546875" style="49" customWidth="1"/>
    <col min="13583" max="13583" width="15" style="49" customWidth="1"/>
    <col min="13584" max="13584" width="18.85546875" style="49" customWidth="1"/>
    <col min="13585" max="13585" width="15" style="49" customWidth="1"/>
    <col min="13586" max="13586" width="18.85546875" style="49" customWidth="1"/>
    <col min="13587" max="13587" width="15" style="49" customWidth="1"/>
    <col min="13588" max="13588" width="18.85546875" style="49" customWidth="1"/>
    <col min="13589" max="13589" width="15.140625" style="49" customWidth="1"/>
    <col min="13590" max="13590" width="19.5703125" style="49" customWidth="1"/>
    <col min="13591" max="13591" width="105" style="49" customWidth="1"/>
    <col min="13592" max="13592" width="179.85546875" style="49" customWidth="1"/>
    <col min="13593" max="13824" width="10.28515625" style="49"/>
    <col min="13825" max="13825" width="10.140625" style="49" customWidth="1"/>
    <col min="13826" max="13826" width="85.28515625" style="49" customWidth="1"/>
    <col min="13827" max="13827" width="12.28515625" style="49" customWidth="1"/>
    <col min="13828" max="13831" width="14.42578125" style="49" customWidth="1"/>
    <col min="13832" max="13832" width="20.42578125" style="49" customWidth="1"/>
    <col min="13833" max="13833" width="15.140625" style="49" customWidth="1"/>
    <col min="13834" max="13834" width="19.85546875" style="49" customWidth="1"/>
    <col min="13835" max="13835" width="15" style="49" customWidth="1"/>
    <col min="13836" max="13836" width="18.85546875" style="49" customWidth="1"/>
    <col min="13837" max="13837" width="15" style="49" customWidth="1"/>
    <col min="13838" max="13838" width="18.85546875" style="49" customWidth="1"/>
    <col min="13839" max="13839" width="15" style="49" customWidth="1"/>
    <col min="13840" max="13840" width="18.85546875" style="49" customWidth="1"/>
    <col min="13841" max="13841" width="15" style="49" customWidth="1"/>
    <col min="13842" max="13842" width="18.85546875" style="49" customWidth="1"/>
    <col min="13843" max="13843" width="15" style="49" customWidth="1"/>
    <col min="13844" max="13844" width="18.85546875" style="49" customWidth="1"/>
    <col min="13845" max="13845" width="15.140625" style="49" customWidth="1"/>
    <col min="13846" max="13846" width="19.5703125" style="49" customWidth="1"/>
    <col min="13847" max="13847" width="105" style="49" customWidth="1"/>
    <col min="13848" max="13848" width="179.85546875" style="49" customWidth="1"/>
    <col min="13849" max="14080" width="10.28515625" style="49"/>
    <col min="14081" max="14081" width="10.140625" style="49" customWidth="1"/>
    <col min="14082" max="14082" width="85.28515625" style="49" customWidth="1"/>
    <col min="14083" max="14083" width="12.28515625" style="49" customWidth="1"/>
    <col min="14084" max="14087" width="14.42578125" style="49" customWidth="1"/>
    <col min="14088" max="14088" width="20.42578125" style="49" customWidth="1"/>
    <col min="14089" max="14089" width="15.140625" style="49" customWidth="1"/>
    <col min="14090" max="14090" width="19.85546875" style="49" customWidth="1"/>
    <col min="14091" max="14091" width="15" style="49" customWidth="1"/>
    <col min="14092" max="14092" width="18.85546875" style="49" customWidth="1"/>
    <col min="14093" max="14093" width="15" style="49" customWidth="1"/>
    <col min="14094" max="14094" width="18.85546875" style="49" customWidth="1"/>
    <col min="14095" max="14095" width="15" style="49" customWidth="1"/>
    <col min="14096" max="14096" width="18.85546875" style="49" customWidth="1"/>
    <col min="14097" max="14097" width="15" style="49" customWidth="1"/>
    <col min="14098" max="14098" width="18.85546875" style="49" customWidth="1"/>
    <col min="14099" max="14099" width="15" style="49" customWidth="1"/>
    <col min="14100" max="14100" width="18.85546875" style="49" customWidth="1"/>
    <col min="14101" max="14101" width="15.140625" style="49" customWidth="1"/>
    <col min="14102" max="14102" width="19.5703125" style="49" customWidth="1"/>
    <col min="14103" max="14103" width="105" style="49" customWidth="1"/>
    <col min="14104" max="14104" width="179.85546875" style="49" customWidth="1"/>
    <col min="14105" max="14336" width="10.28515625" style="49"/>
    <col min="14337" max="14337" width="10.140625" style="49" customWidth="1"/>
    <col min="14338" max="14338" width="85.28515625" style="49" customWidth="1"/>
    <col min="14339" max="14339" width="12.28515625" style="49" customWidth="1"/>
    <col min="14340" max="14343" width="14.42578125" style="49" customWidth="1"/>
    <col min="14344" max="14344" width="20.42578125" style="49" customWidth="1"/>
    <col min="14345" max="14345" width="15.140625" style="49" customWidth="1"/>
    <col min="14346" max="14346" width="19.85546875" style="49" customWidth="1"/>
    <col min="14347" max="14347" width="15" style="49" customWidth="1"/>
    <col min="14348" max="14348" width="18.85546875" style="49" customWidth="1"/>
    <col min="14349" max="14349" width="15" style="49" customWidth="1"/>
    <col min="14350" max="14350" width="18.85546875" style="49" customWidth="1"/>
    <col min="14351" max="14351" width="15" style="49" customWidth="1"/>
    <col min="14352" max="14352" width="18.85546875" style="49" customWidth="1"/>
    <col min="14353" max="14353" width="15" style="49" customWidth="1"/>
    <col min="14354" max="14354" width="18.85546875" style="49" customWidth="1"/>
    <col min="14355" max="14355" width="15" style="49" customWidth="1"/>
    <col min="14356" max="14356" width="18.85546875" style="49" customWidth="1"/>
    <col min="14357" max="14357" width="15.140625" style="49" customWidth="1"/>
    <col min="14358" max="14358" width="19.5703125" style="49" customWidth="1"/>
    <col min="14359" max="14359" width="105" style="49" customWidth="1"/>
    <col min="14360" max="14360" width="179.85546875" style="49" customWidth="1"/>
    <col min="14361" max="14592" width="10.28515625" style="49"/>
    <col min="14593" max="14593" width="10.140625" style="49" customWidth="1"/>
    <col min="14594" max="14594" width="85.28515625" style="49" customWidth="1"/>
    <col min="14595" max="14595" width="12.28515625" style="49" customWidth="1"/>
    <col min="14596" max="14599" width="14.42578125" style="49" customWidth="1"/>
    <col min="14600" max="14600" width="20.42578125" style="49" customWidth="1"/>
    <col min="14601" max="14601" width="15.140625" style="49" customWidth="1"/>
    <col min="14602" max="14602" width="19.85546875" style="49" customWidth="1"/>
    <col min="14603" max="14603" width="15" style="49" customWidth="1"/>
    <col min="14604" max="14604" width="18.85546875" style="49" customWidth="1"/>
    <col min="14605" max="14605" width="15" style="49" customWidth="1"/>
    <col min="14606" max="14606" width="18.85546875" style="49" customWidth="1"/>
    <col min="14607" max="14607" width="15" style="49" customWidth="1"/>
    <col min="14608" max="14608" width="18.85546875" style="49" customWidth="1"/>
    <col min="14609" max="14609" width="15" style="49" customWidth="1"/>
    <col min="14610" max="14610" width="18.85546875" style="49" customWidth="1"/>
    <col min="14611" max="14611" width="15" style="49" customWidth="1"/>
    <col min="14612" max="14612" width="18.85546875" style="49" customWidth="1"/>
    <col min="14613" max="14613" width="15.140625" style="49" customWidth="1"/>
    <col min="14614" max="14614" width="19.5703125" style="49" customWidth="1"/>
    <col min="14615" max="14615" width="105" style="49" customWidth="1"/>
    <col min="14616" max="14616" width="179.85546875" style="49" customWidth="1"/>
    <col min="14617" max="14848" width="10.28515625" style="49"/>
    <col min="14849" max="14849" width="10.140625" style="49" customWidth="1"/>
    <col min="14850" max="14850" width="85.28515625" style="49" customWidth="1"/>
    <col min="14851" max="14851" width="12.28515625" style="49" customWidth="1"/>
    <col min="14852" max="14855" width="14.42578125" style="49" customWidth="1"/>
    <col min="14856" max="14856" width="20.42578125" style="49" customWidth="1"/>
    <col min="14857" max="14857" width="15.140625" style="49" customWidth="1"/>
    <col min="14858" max="14858" width="19.85546875" style="49" customWidth="1"/>
    <col min="14859" max="14859" width="15" style="49" customWidth="1"/>
    <col min="14860" max="14860" width="18.85546875" style="49" customWidth="1"/>
    <col min="14861" max="14861" width="15" style="49" customWidth="1"/>
    <col min="14862" max="14862" width="18.85546875" style="49" customWidth="1"/>
    <col min="14863" max="14863" width="15" style="49" customWidth="1"/>
    <col min="14864" max="14864" width="18.85546875" style="49" customWidth="1"/>
    <col min="14865" max="14865" width="15" style="49" customWidth="1"/>
    <col min="14866" max="14866" width="18.85546875" style="49" customWidth="1"/>
    <col min="14867" max="14867" width="15" style="49" customWidth="1"/>
    <col min="14868" max="14868" width="18.85546875" style="49" customWidth="1"/>
    <col min="14869" max="14869" width="15.140625" style="49" customWidth="1"/>
    <col min="14870" max="14870" width="19.5703125" style="49" customWidth="1"/>
    <col min="14871" max="14871" width="105" style="49" customWidth="1"/>
    <col min="14872" max="14872" width="179.85546875" style="49" customWidth="1"/>
    <col min="14873" max="15104" width="10.28515625" style="49"/>
    <col min="15105" max="15105" width="10.140625" style="49" customWidth="1"/>
    <col min="15106" max="15106" width="85.28515625" style="49" customWidth="1"/>
    <col min="15107" max="15107" width="12.28515625" style="49" customWidth="1"/>
    <col min="15108" max="15111" width="14.42578125" style="49" customWidth="1"/>
    <col min="15112" max="15112" width="20.42578125" style="49" customWidth="1"/>
    <col min="15113" max="15113" width="15.140625" style="49" customWidth="1"/>
    <col min="15114" max="15114" width="19.85546875" style="49" customWidth="1"/>
    <col min="15115" max="15115" width="15" style="49" customWidth="1"/>
    <col min="15116" max="15116" width="18.85546875" style="49" customWidth="1"/>
    <col min="15117" max="15117" width="15" style="49" customWidth="1"/>
    <col min="15118" max="15118" width="18.85546875" style="49" customWidth="1"/>
    <col min="15119" max="15119" width="15" style="49" customWidth="1"/>
    <col min="15120" max="15120" width="18.85546875" style="49" customWidth="1"/>
    <col min="15121" max="15121" width="15" style="49" customWidth="1"/>
    <col min="15122" max="15122" width="18.85546875" style="49" customWidth="1"/>
    <col min="15123" max="15123" width="15" style="49" customWidth="1"/>
    <col min="15124" max="15124" width="18.85546875" style="49" customWidth="1"/>
    <col min="15125" max="15125" width="15.140625" style="49" customWidth="1"/>
    <col min="15126" max="15126" width="19.5703125" style="49" customWidth="1"/>
    <col min="15127" max="15127" width="105" style="49" customWidth="1"/>
    <col min="15128" max="15128" width="179.85546875" style="49" customWidth="1"/>
    <col min="15129" max="15360" width="10.28515625" style="49"/>
    <col min="15361" max="15361" width="10.140625" style="49" customWidth="1"/>
    <col min="15362" max="15362" width="85.28515625" style="49" customWidth="1"/>
    <col min="15363" max="15363" width="12.28515625" style="49" customWidth="1"/>
    <col min="15364" max="15367" width="14.42578125" style="49" customWidth="1"/>
    <col min="15368" max="15368" width="20.42578125" style="49" customWidth="1"/>
    <col min="15369" max="15369" width="15.140625" style="49" customWidth="1"/>
    <col min="15370" max="15370" width="19.85546875" style="49" customWidth="1"/>
    <col min="15371" max="15371" width="15" style="49" customWidth="1"/>
    <col min="15372" max="15372" width="18.85546875" style="49" customWidth="1"/>
    <col min="15373" max="15373" width="15" style="49" customWidth="1"/>
    <col min="15374" max="15374" width="18.85546875" style="49" customWidth="1"/>
    <col min="15375" max="15375" width="15" style="49" customWidth="1"/>
    <col min="15376" max="15376" width="18.85546875" style="49" customWidth="1"/>
    <col min="15377" max="15377" width="15" style="49" customWidth="1"/>
    <col min="15378" max="15378" width="18.85546875" style="49" customWidth="1"/>
    <col min="15379" max="15379" width="15" style="49" customWidth="1"/>
    <col min="15380" max="15380" width="18.85546875" style="49" customWidth="1"/>
    <col min="15381" max="15381" width="15.140625" style="49" customWidth="1"/>
    <col min="15382" max="15382" width="19.5703125" style="49" customWidth="1"/>
    <col min="15383" max="15383" width="105" style="49" customWidth="1"/>
    <col min="15384" max="15384" width="179.85546875" style="49" customWidth="1"/>
    <col min="15385" max="15616" width="10.28515625" style="49"/>
    <col min="15617" max="15617" width="10.140625" style="49" customWidth="1"/>
    <col min="15618" max="15618" width="85.28515625" style="49" customWidth="1"/>
    <col min="15619" max="15619" width="12.28515625" style="49" customWidth="1"/>
    <col min="15620" max="15623" width="14.42578125" style="49" customWidth="1"/>
    <col min="15624" max="15624" width="20.42578125" style="49" customWidth="1"/>
    <col min="15625" max="15625" width="15.140625" style="49" customWidth="1"/>
    <col min="15626" max="15626" width="19.85546875" style="49" customWidth="1"/>
    <col min="15627" max="15627" width="15" style="49" customWidth="1"/>
    <col min="15628" max="15628" width="18.85546875" style="49" customWidth="1"/>
    <col min="15629" max="15629" width="15" style="49" customWidth="1"/>
    <col min="15630" max="15630" width="18.85546875" style="49" customWidth="1"/>
    <col min="15631" max="15631" width="15" style="49" customWidth="1"/>
    <col min="15632" max="15632" width="18.85546875" style="49" customWidth="1"/>
    <col min="15633" max="15633" width="15" style="49" customWidth="1"/>
    <col min="15634" max="15634" width="18.85546875" style="49" customWidth="1"/>
    <col min="15635" max="15635" width="15" style="49" customWidth="1"/>
    <col min="15636" max="15636" width="18.85546875" style="49" customWidth="1"/>
    <col min="15637" max="15637" width="15.140625" style="49" customWidth="1"/>
    <col min="15638" max="15638" width="19.5703125" style="49" customWidth="1"/>
    <col min="15639" max="15639" width="105" style="49" customWidth="1"/>
    <col min="15640" max="15640" width="179.85546875" style="49" customWidth="1"/>
    <col min="15641" max="15872" width="10.28515625" style="49"/>
    <col min="15873" max="15873" width="10.140625" style="49" customWidth="1"/>
    <col min="15874" max="15874" width="85.28515625" style="49" customWidth="1"/>
    <col min="15875" max="15875" width="12.28515625" style="49" customWidth="1"/>
    <col min="15876" max="15879" width="14.42578125" style="49" customWidth="1"/>
    <col min="15880" max="15880" width="20.42578125" style="49" customWidth="1"/>
    <col min="15881" max="15881" width="15.140625" style="49" customWidth="1"/>
    <col min="15882" max="15882" width="19.85546875" style="49" customWidth="1"/>
    <col min="15883" max="15883" width="15" style="49" customWidth="1"/>
    <col min="15884" max="15884" width="18.85546875" style="49" customWidth="1"/>
    <col min="15885" max="15885" width="15" style="49" customWidth="1"/>
    <col min="15886" max="15886" width="18.85546875" style="49" customWidth="1"/>
    <col min="15887" max="15887" width="15" style="49" customWidth="1"/>
    <col min="15888" max="15888" width="18.85546875" style="49" customWidth="1"/>
    <col min="15889" max="15889" width="15" style="49" customWidth="1"/>
    <col min="15890" max="15890" width="18.85546875" style="49" customWidth="1"/>
    <col min="15891" max="15891" width="15" style="49" customWidth="1"/>
    <col min="15892" max="15892" width="18.85546875" style="49" customWidth="1"/>
    <col min="15893" max="15893" width="15.140625" style="49" customWidth="1"/>
    <col min="15894" max="15894" width="19.5703125" style="49" customWidth="1"/>
    <col min="15895" max="15895" width="105" style="49" customWidth="1"/>
    <col min="15896" max="15896" width="179.85546875" style="49" customWidth="1"/>
    <col min="15897" max="16128" width="10.28515625" style="49"/>
    <col min="16129" max="16129" width="10.140625" style="49" customWidth="1"/>
    <col min="16130" max="16130" width="85.28515625" style="49" customWidth="1"/>
    <col min="16131" max="16131" width="12.28515625" style="49" customWidth="1"/>
    <col min="16132" max="16135" width="14.42578125" style="49" customWidth="1"/>
    <col min="16136" max="16136" width="20.42578125" style="49" customWidth="1"/>
    <col min="16137" max="16137" width="15.140625" style="49" customWidth="1"/>
    <col min="16138" max="16138" width="19.85546875" style="49" customWidth="1"/>
    <col min="16139" max="16139" width="15" style="49" customWidth="1"/>
    <col min="16140" max="16140" width="18.85546875" style="49" customWidth="1"/>
    <col min="16141" max="16141" width="15" style="49" customWidth="1"/>
    <col min="16142" max="16142" width="18.85546875" style="49" customWidth="1"/>
    <col min="16143" max="16143" width="15" style="49" customWidth="1"/>
    <col min="16144" max="16144" width="18.85546875" style="49" customWidth="1"/>
    <col min="16145" max="16145" width="15" style="49" customWidth="1"/>
    <col min="16146" max="16146" width="18.85546875" style="49" customWidth="1"/>
    <col min="16147" max="16147" width="15" style="49" customWidth="1"/>
    <col min="16148" max="16148" width="18.85546875" style="49" customWidth="1"/>
    <col min="16149" max="16149" width="15.140625" style="49" customWidth="1"/>
    <col min="16150" max="16150" width="19.5703125" style="49" customWidth="1"/>
    <col min="16151" max="16151" width="105" style="49" customWidth="1"/>
    <col min="16152" max="16152" width="179.85546875" style="49" customWidth="1"/>
    <col min="16153" max="16384" width="10.28515625" style="49"/>
  </cols>
  <sheetData>
    <row r="1" spans="1:22" ht="18.75" x14ac:dyDescent="0.25">
      <c r="V1" s="98" t="s">
        <v>0</v>
      </c>
    </row>
    <row r="2" spans="1:22" ht="18.75" x14ac:dyDescent="0.25">
      <c r="V2" s="98" t="s">
        <v>1</v>
      </c>
    </row>
    <row r="3" spans="1:22" ht="18.75" x14ac:dyDescent="0.25">
      <c r="V3" s="98" t="s">
        <v>2</v>
      </c>
    </row>
    <row r="4" spans="1:22" ht="18.75" x14ac:dyDescent="0.25">
      <c r="V4" s="98"/>
    </row>
    <row r="5" spans="1:22" ht="18.75" x14ac:dyDescent="0.25">
      <c r="V5" s="98"/>
    </row>
    <row r="6" spans="1:22" x14ac:dyDescent="0.25">
      <c r="A6" s="129" t="s">
        <v>697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</row>
    <row r="7" spans="1:22" x14ac:dyDescent="0.25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</row>
    <row r="9" spans="1:22" ht="21.75" customHeight="1" x14ac:dyDescent="0.25">
      <c r="A9" s="131" t="s">
        <v>696</v>
      </c>
      <c r="B9" s="131"/>
    </row>
    <row r="10" spans="1:22" x14ac:dyDescent="0.25">
      <c r="B10" s="99" t="s">
        <v>3</v>
      </c>
    </row>
    <row r="11" spans="1:22" ht="18.75" x14ac:dyDescent="0.25">
      <c r="B11" s="100" t="s">
        <v>695</v>
      </c>
    </row>
    <row r="12" spans="1:22" ht="15.75" customHeight="1" x14ac:dyDescent="0.25">
      <c r="A12" s="132" t="s">
        <v>4</v>
      </c>
      <c r="B12" s="132"/>
    </row>
    <row r="13" spans="1:22" ht="18.75" x14ac:dyDescent="0.25">
      <c r="B13" s="100"/>
    </row>
    <row r="14" spans="1:22" ht="40.5" customHeight="1" x14ac:dyDescent="0.25">
      <c r="A14" s="133" t="s">
        <v>698</v>
      </c>
      <c r="B14" s="133"/>
      <c r="J14" s="101"/>
    </row>
    <row r="15" spans="1:22" x14ac:dyDescent="0.25">
      <c r="A15" s="134" t="s">
        <v>5</v>
      </c>
      <c r="B15" s="134"/>
      <c r="J15" s="101"/>
      <c r="L15" s="101"/>
    </row>
    <row r="16" spans="1:22" x14ac:dyDescent="0.25">
      <c r="A16" s="49"/>
      <c r="B16" s="49"/>
      <c r="C16" s="49"/>
      <c r="D16" s="49"/>
      <c r="E16" s="49"/>
      <c r="J16" s="101"/>
      <c r="L16" s="101"/>
    </row>
    <row r="17" spans="1:23" x14ac:dyDescent="0.25">
      <c r="A17" s="49"/>
      <c r="B17" s="49"/>
      <c r="C17" s="49"/>
      <c r="D17" s="49"/>
      <c r="E17" s="49"/>
    </row>
    <row r="18" spans="1:23" ht="18.75" customHeight="1" thickBot="1" x14ac:dyDescent="0.3">
      <c r="A18" s="128" t="s">
        <v>6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</row>
    <row r="19" spans="1:23" ht="35.25" customHeight="1" x14ac:dyDescent="0.25">
      <c r="A19" s="138" t="s">
        <v>7</v>
      </c>
      <c r="B19" s="140" t="s">
        <v>8</v>
      </c>
      <c r="C19" s="142" t="s">
        <v>9</v>
      </c>
      <c r="D19" s="1">
        <v>2013</v>
      </c>
      <c r="E19" s="1">
        <v>2014</v>
      </c>
      <c r="F19" s="85">
        <v>2015</v>
      </c>
      <c r="G19" s="140">
        <v>2016</v>
      </c>
      <c r="H19" s="140"/>
      <c r="I19" s="140">
        <v>2017</v>
      </c>
      <c r="J19" s="140"/>
      <c r="K19" s="140">
        <v>2018</v>
      </c>
      <c r="L19" s="140"/>
      <c r="M19" s="140">
        <v>2019</v>
      </c>
      <c r="N19" s="140"/>
      <c r="O19" s="140">
        <v>2020</v>
      </c>
      <c r="P19" s="140"/>
      <c r="Q19" s="140">
        <v>2021</v>
      </c>
      <c r="R19" s="140"/>
      <c r="S19" s="140">
        <v>2022</v>
      </c>
      <c r="T19" s="140"/>
      <c r="U19" s="140" t="s">
        <v>10</v>
      </c>
      <c r="V19" s="142"/>
    </row>
    <row r="20" spans="1:23" ht="38.25" x14ac:dyDescent="0.25">
      <c r="A20" s="139"/>
      <c r="B20" s="141"/>
      <c r="C20" s="143"/>
      <c r="D20" s="2" t="s">
        <v>11</v>
      </c>
      <c r="E20" s="2" t="s">
        <v>11</v>
      </c>
      <c r="F20" s="3" t="s">
        <v>11</v>
      </c>
      <c r="G20" s="3" t="s">
        <v>12</v>
      </c>
      <c r="H20" s="3" t="s">
        <v>11</v>
      </c>
      <c r="I20" s="3" t="s">
        <v>12</v>
      </c>
      <c r="J20" s="3" t="s">
        <v>13</v>
      </c>
      <c r="K20" s="3" t="s">
        <v>12</v>
      </c>
      <c r="L20" s="3" t="s">
        <v>13</v>
      </c>
      <c r="M20" s="3" t="s">
        <v>12</v>
      </c>
      <c r="N20" s="3" t="s">
        <v>13</v>
      </c>
      <c r="O20" s="3" t="s">
        <v>12</v>
      </c>
      <c r="P20" s="3" t="s">
        <v>13</v>
      </c>
      <c r="Q20" s="3" t="s">
        <v>12</v>
      </c>
      <c r="R20" s="3" t="s">
        <v>13</v>
      </c>
      <c r="S20" s="3" t="s">
        <v>12</v>
      </c>
      <c r="T20" s="3" t="s">
        <v>13</v>
      </c>
      <c r="U20" s="3" t="s">
        <v>12</v>
      </c>
      <c r="V20" s="4" t="s">
        <v>13</v>
      </c>
    </row>
    <row r="21" spans="1:23" s="50" customFormat="1" ht="16.5" thickBot="1" x14ac:dyDescent="0.3">
      <c r="A21" s="5">
        <v>1</v>
      </c>
      <c r="B21" s="6">
        <v>2</v>
      </c>
      <c r="C21" s="59">
        <v>3</v>
      </c>
      <c r="D21" s="7">
        <v>4</v>
      </c>
      <c r="E21" s="5">
        <v>5</v>
      </c>
      <c r="F21" s="6">
        <v>6</v>
      </c>
      <c r="G21" s="5">
        <v>7</v>
      </c>
      <c r="H21" s="6">
        <v>8</v>
      </c>
      <c r="I21" s="5">
        <v>9</v>
      </c>
      <c r="J21" s="6">
        <v>10</v>
      </c>
      <c r="K21" s="5">
        <v>11</v>
      </c>
      <c r="L21" s="6">
        <v>12</v>
      </c>
      <c r="M21" s="5">
        <v>13</v>
      </c>
      <c r="N21" s="6">
        <v>14</v>
      </c>
      <c r="O21" s="5">
        <v>15</v>
      </c>
      <c r="P21" s="6">
        <v>16</v>
      </c>
      <c r="Q21" s="5">
        <v>17</v>
      </c>
      <c r="R21" s="6">
        <v>18</v>
      </c>
      <c r="S21" s="5">
        <v>19</v>
      </c>
      <c r="T21" s="6">
        <v>20</v>
      </c>
      <c r="U21" s="5">
        <v>21</v>
      </c>
      <c r="V21" s="6">
        <v>22</v>
      </c>
      <c r="W21" s="49"/>
    </row>
    <row r="22" spans="1:23" s="50" customFormat="1" ht="19.5" thickBot="1" x14ac:dyDescent="0.3">
      <c r="A22" s="135" t="s">
        <v>14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7"/>
      <c r="W22" s="49"/>
    </row>
    <row r="23" spans="1:23" s="50" customFormat="1" x14ac:dyDescent="0.25">
      <c r="A23" s="8" t="s">
        <v>15</v>
      </c>
      <c r="B23" s="9" t="s">
        <v>16</v>
      </c>
      <c r="C23" s="10" t="s">
        <v>17</v>
      </c>
      <c r="D23" s="121">
        <f>D29+D31+D32+D37</f>
        <v>401.96087799088002</v>
      </c>
      <c r="E23" s="12">
        <f t="shared" ref="E23:T23" si="0">E29+E31+E32+E37</f>
        <v>2095.380123447675</v>
      </c>
      <c r="F23" s="13">
        <f t="shared" si="0"/>
        <v>3085.3083020844201</v>
      </c>
      <c r="G23" s="13">
        <f t="shared" si="0"/>
        <v>4754.7159907252117</v>
      </c>
      <c r="H23" s="14">
        <f t="shared" si="0"/>
        <v>4419.2056989038228</v>
      </c>
      <c r="I23" s="14">
        <f t="shared" si="0"/>
        <v>3144.040778629128</v>
      </c>
      <c r="J23" s="14">
        <f t="shared" si="0"/>
        <v>4878.563055165705</v>
      </c>
      <c r="K23" s="14">
        <f t="shared" si="0"/>
        <v>3379.4367219099236</v>
      </c>
      <c r="L23" s="14">
        <f t="shared" si="0"/>
        <v>2777.9938526403903</v>
      </c>
      <c r="M23" s="14">
        <f t="shared" si="0"/>
        <v>3620.1951738841049</v>
      </c>
      <c r="N23" s="14">
        <f t="shared" si="0"/>
        <v>2959.9806050231768</v>
      </c>
      <c r="O23" s="14">
        <f t="shared" si="0"/>
        <v>3865.4940995616494</v>
      </c>
      <c r="P23" s="14">
        <f t="shared" si="0"/>
        <v>3134.408399026378</v>
      </c>
      <c r="Q23" s="14">
        <f t="shared" si="0"/>
        <v>4141.0420851007857</v>
      </c>
      <c r="R23" s="14">
        <f t="shared" si="0"/>
        <v>3332.0125777835533</v>
      </c>
      <c r="S23" s="14">
        <f t="shared" si="0"/>
        <v>3764.9815979106843</v>
      </c>
      <c r="T23" s="14">
        <f t="shared" si="0"/>
        <v>3545.9987220357934</v>
      </c>
      <c r="U23" s="14">
        <f>G23+I23+K23+M23+O23+Q23+S23</f>
        <v>26669.906447721492</v>
      </c>
      <c r="V23" s="15">
        <f>H23+J23+L23+N23+P23+R23+T23</f>
        <v>25048.16291057882</v>
      </c>
      <c r="W23" s="49"/>
    </row>
    <row r="24" spans="1:23" s="50" customFormat="1" hidden="1" outlineLevel="1" x14ac:dyDescent="0.25">
      <c r="A24" s="16" t="s">
        <v>18</v>
      </c>
      <c r="B24" s="17" t="s">
        <v>19</v>
      </c>
      <c r="C24" s="18" t="s">
        <v>17</v>
      </c>
      <c r="D24" s="126"/>
      <c r="E24" s="20"/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>
        <f t="shared" ref="U24:U28" si="1">D24+E24+F24+G24+I24+K24+M24+O24+Q24+S24</f>
        <v>0</v>
      </c>
      <c r="V24" s="23">
        <f t="shared" ref="V24:V28" si="2">D24+E24+F24+H24+J24+L24+N24+P24+R24+T24</f>
        <v>0</v>
      </c>
      <c r="W24" s="49"/>
    </row>
    <row r="25" spans="1:23" s="50" customFormat="1" ht="31.5" hidden="1" outlineLevel="1" x14ac:dyDescent="0.25">
      <c r="A25" s="16" t="s">
        <v>20</v>
      </c>
      <c r="B25" s="48" t="s">
        <v>21</v>
      </c>
      <c r="C25" s="18" t="s">
        <v>17</v>
      </c>
      <c r="D25" s="126"/>
      <c r="E25" s="20"/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>
        <f t="shared" si="1"/>
        <v>0</v>
      </c>
      <c r="V25" s="23">
        <f t="shared" si="2"/>
        <v>0</v>
      </c>
      <c r="W25" s="49"/>
    </row>
    <row r="26" spans="1:23" s="50" customFormat="1" ht="31.5" hidden="1" outlineLevel="1" x14ac:dyDescent="0.25">
      <c r="A26" s="16" t="s">
        <v>22</v>
      </c>
      <c r="B26" s="48" t="s">
        <v>23</v>
      </c>
      <c r="C26" s="18" t="s">
        <v>17</v>
      </c>
      <c r="D26" s="126"/>
      <c r="E26" s="20"/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>
        <f t="shared" si="1"/>
        <v>0</v>
      </c>
      <c r="V26" s="23">
        <f t="shared" si="2"/>
        <v>0</v>
      </c>
      <c r="W26" s="49"/>
    </row>
    <row r="27" spans="1:23" s="50" customFormat="1" ht="31.5" hidden="1" outlineLevel="1" x14ac:dyDescent="0.25">
      <c r="A27" s="16" t="s">
        <v>24</v>
      </c>
      <c r="B27" s="48" t="s">
        <v>25</v>
      </c>
      <c r="C27" s="18" t="s">
        <v>17</v>
      </c>
      <c r="D27" s="126"/>
      <c r="E27" s="20"/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>
        <f t="shared" si="1"/>
        <v>0</v>
      </c>
      <c r="V27" s="23">
        <f t="shared" si="2"/>
        <v>0</v>
      </c>
      <c r="W27" s="49"/>
    </row>
    <row r="28" spans="1:23" s="50" customFormat="1" hidden="1" outlineLevel="1" x14ac:dyDescent="0.25">
      <c r="A28" s="16" t="s">
        <v>26</v>
      </c>
      <c r="B28" s="17" t="s">
        <v>27</v>
      </c>
      <c r="C28" s="18" t="s">
        <v>17</v>
      </c>
      <c r="D28" s="126"/>
      <c r="E28" s="20"/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>
        <f t="shared" si="1"/>
        <v>0</v>
      </c>
      <c r="V28" s="23">
        <f t="shared" si="2"/>
        <v>0</v>
      </c>
      <c r="W28" s="49"/>
    </row>
    <row r="29" spans="1:23" s="50" customFormat="1" collapsed="1" x14ac:dyDescent="0.25">
      <c r="A29" s="16" t="s">
        <v>28</v>
      </c>
      <c r="B29" s="17" t="s">
        <v>29</v>
      </c>
      <c r="C29" s="18" t="s">
        <v>17</v>
      </c>
      <c r="D29" s="126">
        <v>401.96087799088002</v>
      </c>
      <c r="E29" s="20">
        <v>2065.4181882776747</v>
      </c>
      <c r="F29" s="21">
        <v>1954.9393292044197</v>
      </c>
      <c r="G29" s="21">
        <v>2653.5081611511428</v>
      </c>
      <c r="H29" s="22">
        <v>2478.0029488452087</v>
      </c>
      <c r="I29" s="22">
        <v>3115.3057299409925</v>
      </c>
      <c r="J29" s="22">
        <v>2621.9237544911866</v>
      </c>
      <c r="K29" s="22">
        <v>3351.4028286217876</v>
      </c>
      <c r="L29" s="22">
        <v>2759.3874956403902</v>
      </c>
      <c r="M29" s="22">
        <v>3585.0104211959692</v>
      </c>
      <c r="N29" s="22">
        <v>2934.2145330231765</v>
      </c>
      <c r="O29" s="22">
        <v>3837.4602062735134</v>
      </c>
      <c r="P29" s="22">
        <v>3113.4438640263779</v>
      </c>
      <c r="Q29" s="22">
        <v>4113.0081918126507</v>
      </c>
      <c r="R29" s="22">
        <v>3313.3782547835531</v>
      </c>
      <c r="S29" s="22">
        <v>3746.3472749106841</v>
      </c>
      <c r="T29" s="22">
        <v>3527.3643990357932</v>
      </c>
      <c r="U29" s="22">
        <f>G29+I29+K29+M29+O29+Q29+S29</f>
        <v>24402.042813906741</v>
      </c>
      <c r="V29" s="23">
        <f>H29+J29+L29+N29+P29+R29+T29</f>
        <v>20747.715249845685</v>
      </c>
      <c r="W29" s="49"/>
    </row>
    <row r="30" spans="1:23" s="50" customFormat="1" hidden="1" outlineLevel="1" x14ac:dyDescent="0.25">
      <c r="A30" s="16" t="s">
        <v>30</v>
      </c>
      <c r="B30" s="17" t="s">
        <v>31</v>
      </c>
      <c r="C30" s="18" t="s">
        <v>17</v>
      </c>
      <c r="D30" s="126"/>
      <c r="E30" s="20"/>
      <c r="F30" s="21"/>
      <c r="G30" s="21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>
        <f t="shared" ref="U30:U57" si="3">G30+I30+K30+M30+O30+Q30+S30</f>
        <v>0</v>
      </c>
      <c r="V30" s="23">
        <f t="shared" ref="V30:V57" si="4">H30+J30+L30+N30+P30+R30+T30</f>
        <v>0</v>
      </c>
      <c r="W30" s="49"/>
    </row>
    <row r="31" spans="1:23" s="50" customFormat="1" collapsed="1" x14ac:dyDescent="0.25">
      <c r="A31" s="16" t="s">
        <v>32</v>
      </c>
      <c r="B31" s="17" t="s">
        <v>33</v>
      </c>
      <c r="C31" s="18" t="s">
        <v>17</v>
      </c>
      <c r="D31" s="126">
        <v>0</v>
      </c>
      <c r="E31" s="20">
        <v>0.57153516999999998</v>
      </c>
      <c r="F31" s="21">
        <v>12.18699981</v>
      </c>
      <c r="G31" s="21">
        <v>1.8459536000000005</v>
      </c>
      <c r="H31" s="22">
        <v>1.8844153591525419</v>
      </c>
      <c r="I31" s="22">
        <v>0.79437540000000006</v>
      </c>
      <c r="J31" s="22">
        <v>1.6895560000000001</v>
      </c>
      <c r="K31" s="22">
        <v>9.3219999999999997E-2</v>
      </c>
      <c r="L31" s="22">
        <v>0.174321</v>
      </c>
      <c r="M31" s="22">
        <v>7.2440794000000004</v>
      </c>
      <c r="N31" s="22">
        <v>7.3340360000000002</v>
      </c>
      <c r="O31" s="22">
        <v>9.3219999999999997E-2</v>
      </c>
      <c r="P31" s="22">
        <v>2.5324989999999996</v>
      </c>
      <c r="Q31" s="22">
        <v>9.3219999999999997E-2</v>
      </c>
      <c r="R31" s="22">
        <v>0.20228699999999999</v>
      </c>
      <c r="S31" s="22">
        <v>0.20228699999999999</v>
      </c>
      <c r="T31" s="22">
        <v>0.20228699999999999</v>
      </c>
      <c r="U31" s="22">
        <f t="shared" si="3"/>
        <v>10.366355400000002</v>
      </c>
      <c r="V31" s="23">
        <f t="shared" si="4"/>
        <v>14.019401359152541</v>
      </c>
      <c r="W31" s="49"/>
    </row>
    <row r="32" spans="1:23" s="50" customFormat="1" x14ac:dyDescent="0.25">
      <c r="A32" s="16" t="s">
        <v>34</v>
      </c>
      <c r="B32" s="17" t="s">
        <v>35</v>
      </c>
      <c r="C32" s="18" t="s">
        <v>17</v>
      </c>
      <c r="D32" s="126">
        <v>0</v>
      </c>
      <c r="E32" s="20">
        <v>0</v>
      </c>
      <c r="F32" s="21">
        <v>1090.2332304400002</v>
      </c>
      <c r="G32" s="21">
        <v>2038.249301534395</v>
      </c>
      <c r="H32" s="22">
        <v>1911.0571416231901</v>
      </c>
      <c r="I32" s="22">
        <v>0</v>
      </c>
      <c r="J32" s="22">
        <v>2187.4456638783277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f t="shared" si="3"/>
        <v>2038.249301534395</v>
      </c>
      <c r="V32" s="23">
        <f t="shared" si="4"/>
        <v>4098.5028055015173</v>
      </c>
      <c r="W32" s="49"/>
    </row>
    <row r="33" spans="1:23" s="50" customFormat="1" hidden="1" outlineLevel="1" x14ac:dyDescent="0.25">
      <c r="A33" s="16" t="s">
        <v>36</v>
      </c>
      <c r="B33" s="17" t="s">
        <v>37</v>
      </c>
      <c r="C33" s="18" t="s">
        <v>17</v>
      </c>
      <c r="D33" s="126"/>
      <c r="E33" s="20"/>
      <c r="F33" s="21"/>
      <c r="G33" s="21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>
        <f t="shared" si="3"/>
        <v>0</v>
      </c>
      <c r="V33" s="23">
        <f t="shared" si="4"/>
        <v>0</v>
      </c>
      <c r="W33" s="49"/>
    </row>
    <row r="34" spans="1:23" s="50" customFormat="1" ht="31.5" hidden="1" outlineLevel="1" x14ac:dyDescent="0.25">
      <c r="A34" s="16" t="s">
        <v>38</v>
      </c>
      <c r="B34" s="48" t="s">
        <v>39</v>
      </c>
      <c r="C34" s="18" t="s">
        <v>17</v>
      </c>
      <c r="D34" s="126"/>
      <c r="E34" s="20"/>
      <c r="F34" s="21"/>
      <c r="G34" s="21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>
        <f t="shared" si="3"/>
        <v>0</v>
      </c>
      <c r="V34" s="23">
        <f t="shared" si="4"/>
        <v>0</v>
      </c>
      <c r="W34" s="49"/>
    </row>
    <row r="35" spans="1:23" s="50" customFormat="1" hidden="1" outlineLevel="1" x14ac:dyDescent="0.25">
      <c r="A35" s="16" t="s">
        <v>40</v>
      </c>
      <c r="B35" s="27" t="s">
        <v>41</v>
      </c>
      <c r="C35" s="18" t="s">
        <v>17</v>
      </c>
      <c r="D35" s="126"/>
      <c r="E35" s="20"/>
      <c r="F35" s="21"/>
      <c r="G35" s="21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>
        <f t="shared" si="3"/>
        <v>0</v>
      </c>
      <c r="V35" s="23">
        <f t="shared" si="4"/>
        <v>0</v>
      </c>
      <c r="W35" s="49"/>
    </row>
    <row r="36" spans="1:23" s="50" customFormat="1" hidden="1" outlineLevel="1" x14ac:dyDescent="0.25">
      <c r="A36" s="16" t="s">
        <v>42</v>
      </c>
      <c r="B36" s="27" t="s">
        <v>43</v>
      </c>
      <c r="C36" s="18" t="s">
        <v>17</v>
      </c>
      <c r="D36" s="126"/>
      <c r="E36" s="20"/>
      <c r="F36" s="21"/>
      <c r="G36" s="21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>
        <f t="shared" si="3"/>
        <v>0</v>
      </c>
      <c r="V36" s="23">
        <f t="shared" si="4"/>
        <v>0</v>
      </c>
      <c r="W36" s="49"/>
    </row>
    <row r="37" spans="1:23" s="50" customFormat="1" collapsed="1" x14ac:dyDescent="0.25">
      <c r="A37" s="16" t="s">
        <v>44</v>
      </c>
      <c r="B37" s="17" t="s">
        <v>45</v>
      </c>
      <c r="C37" s="18" t="s">
        <v>17</v>
      </c>
      <c r="D37" s="126">
        <v>0</v>
      </c>
      <c r="E37" s="20">
        <v>29.390400000000003</v>
      </c>
      <c r="F37" s="21">
        <v>27.948742630000002</v>
      </c>
      <c r="G37" s="21">
        <v>61.112574439673921</v>
      </c>
      <c r="H37" s="22">
        <v>28.261193076271191</v>
      </c>
      <c r="I37" s="22">
        <v>27.940673288135592</v>
      </c>
      <c r="J37" s="22">
        <v>67.504080796190095</v>
      </c>
      <c r="K37" s="22">
        <v>27.940673288135592</v>
      </c>
      <c r="L37" s="22">
        <v>18.432036</v>
      </c>
      <c r="M37" s="22">
        <v>27.940673288135592</v>
      </c>
      <c r="N37" s="22">
        <v>18.432036</v>
      </c>
      <c r="O37" s="22">
        <v>27.940673288135592</v>
      </c>
      <c r="P37" s="22">
        <v>18.432036</v>
      </c>
      <c r="Q37" s="22">
        <v>27.940673288135592</v>
      </c>
      <c r="R37" s="22">
        <v>18.432036</v>
      </c>
      <c r="S37" s="22">
        <v>18.432036</v>
      </c>
      <c r="T37" s="22">
        <v>18.432036</v>
      </c>
      <c r="U37" s="22">
        <f t="shared" si="3"/>
        <v>219.24797688035193</v>
      </c>
      <c r="V37" s="23">
        <f t="shared" si="4"/>
        <v>187.9254538724613</v>
      </c>
      <c r="W37" s="49"/>
    </row>
    <row r="38" spans="1:23" s="50" customFormat="1" ht="31.5" x14ac:dyDescent="0.25">
      <c r="A38" s="16" t="s">
        <v>46</v>
      </c>
      <c r="B38" s="24" t="s">
        <v>47</v>
      </c>
      <c r="C38" s="18" t="s">
        <v>17</v>
      </c>
      <c r="D38" s="126">
        <f>D44+D46+D47+D52</f>
        <v>665.69409559000007</v>
      </c>
      <c r="E38" s="22">
        <f t="shared" ref="E38:T38" si="5">E44+E46+E47+E52</f>
        <v>2407.7341690100006</v>
      </c>
      <c r="F38" s="22">
        <f t="shared" si="5"/>
        <v>3983.6377007799992</v>
      </c>
      <c r="G38" s="22">
        <f t="shared" si="5"/>
        <v>5218.990664735974</v>
      </c>
      <c r="H38" s="22">
        <f t="shared" si="5"/>
        <v>4744.7480026100002</v>
      </c>
      <c r="I38" s="22">
        <f t="shared" si="5"/>
        <v>3309.5334103902101</v>
      </c>
      <c r="J38" s="22">
        <f t="shared" si="5"/>
        <v>5166.869125756205</v>
      </c>
      <c r="K38" s="22">
        <f t="shared" si="5"/>
        <v>3453.6105794957411</v>
      </c>
      <c r="L38" s="22">
        <f t="shared" si="5"/>
        <v>3126.4804944695602</v>
      </c>
      <c r="M38" s="22">
        <f t="shared" si="5"/>
        <v>3704.2546279441467</v>
      </c>
      <c r="N38" s="22">
        <f t="shared" si="5"/>
        <v>3363.5663759545278</v>
      </c>
      <c r="O38" s="22">
        <f t="shared" si="5"/>
        <v>3997.3676698656977</v>
      </c>
      <c r="P38" s="22">
        <f t="shared" si="5"/>
        <v>3643.3404876618806</v>
      </c>
      <c r="Q38" s="22">
        <f t="shared" si="5"/>
        <v>4330.8820136667482</v>
      </c>
      <c r="R38" s="22">
        <f t="shared" si="5"/>
        <v>3935.1330469019263</v>
      </c>
      <c r="S38" s="22">
        <f t="shared" si="5"/>
        <v>4211.1149391262097</v>
      </c>
      <c r="T38" s="22">
        <f t="shared" si="5"/>
        <v>4215.9116825964757</v>
      </c>
      <c r="U38" s="22">
        <f t="shared" si="3"/>
        <v>28225.75390522473</v>
      </c>
      <c r="V38" s="23">
        <f t="shared" si="4"/>
        <v>28196.049215950574</v>
      </c>
      <c r="W38" s="49"/>
    </row>
    <row r="39" spans="1:23" s="50" customFormat="1" hidden="1" outlineLevel="1" x14ac:dyDescent="0.25">
      <c r="A39" s="16" t="s">
        <v>48</v>
      </c>
      <c r="B39" s="17" t="s">
        <v>19</v>
      </c>
      <c r="C39" s="18" t="s">
        <v>17</v>
      </c>
      <c r="D39" s="126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>
        <f t="shared" si="3"/>
        <v>0</v>
      </c>
      <c r="V39" s="23">
        <f t="shared" si="4"/>
        <v>0</v>
      </c>
      <c r="W39" s="49"/>
    </row>
    <row r="40" spans="1:23" s="50" customFormat="1" ht="31.5" hidden="1" outlineLevel="1" x14ac:dyDescent="0.25">
      <c r="A40" s="16" t="s">
        <v>49</v>
      </c>
      <c r="B40" s="26" t="s">
        <v>21</v>
      </c>
      <c r="C40" s="18" t="s">
        <v>17</v>
      </c>
      <c r="D40" s="126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>
        <f t="shared" si="3"/>
        <v>0</v>
      </c>
      <c r="V40" s="23">
        <f t="shared" si="4"/>
        <v>0</v>
      </c>
      <c r="W40" s="49"/>
    </row>
    <row r="41" spans="1:23" s="50" customFormat="1" ht="31.5" hidden="1" outlineLevel="1" x14ac:dyDescent="0.25">
      <c r="A41" s="16" t="s">
        <v>50</v>
      </c>
      <c r="B41" s="26" t="s">
        <v>23</v>
      </c>
      <c r="C41" s="18" t="s">
        <v>17</v>
      </c>
      <c r="D41" s="126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>
        <f t="shared" si="3"/>
        <v>0</v>
      </c>
      <c r="V41" s="23">
        <f t="shared" si="4"/>
        <v>0</v>
      </c>
      <c r="W41" s="49"/>
    </row>
    <row r="42" spans="1:23" s="50" customFormat="1" ht="31.5" hidden="1" outlineLevel="1" x14ac:dyDescent="0.25">
      <c r="A42" s="16" t="s">
        <v>51</v>
      </c>
      <c r="B42" s="26" t="s">
        <v>25</v>
      </c>
      <c r="C42" s="18" t="s">
        <v>17</v>
      </c>
      <c r="D42" s="126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>
        <f t="shared" si="3"/>
        <v>0</v>
      </c>
      <c r="V42" s="23">
        <f t="shared" si="4"/>
        <v>0</v>
      </c>
      <c r="W42" s="49"/>
    </row>
    <row r="43" spans="1:23" s="50" customFormat="1" hidden="1" outlineLevel="1" x14ac:dyDescent="0.25">
      <c r="A43" s="16" t="s">
        <v>52</v>
      </c>
      <c r="B43" s="17" t="s">
        <v>27</v>
      </c>
      <c r="C43" s="18" t="s">
        <v>17</v>
      </c>
      <c r="D43" s="126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>
        <f t="shared" si="3"/>
        <v>0</v>
      </c>
      <c r="V43" s="23">
        <f t="shared" si="4"/>
        <v>0</v>
      </c>
      <c r="W43" s="49"/>
    </row>
    <row r="44" spans="1:23" s="50" customFormat="1" collapsed="1" x14ac:dyDescent="0.25">
      <c r="A44" s="16" t="s">
        <v>53</v>
      </c>
      <c r="B44" s="17" t="s">
        <v>29</v>
      </c>
      <c r="C44" s="18" t="s">
        <v>17</v>
      </c>
      <c r="D44" s="126">
        <v>665.69409559000007</v>
      </c>
      <c r="E44" s="22">
        <v>2379.5441660400006</v>
      </c>
      <c r="F44" s="22">
        <v>2763.7450454469131</v>
      </c>
      <c r="G44" s="22">
        <v>3055.5917358471506</v>
      </c>
      <c r="H44" s="22">
        <v>2820.6793553896832</v>
      </c>
      <c r="I44" s="22">
        <v>3280.7983617018963</v>
      </c>
      <c r="J44" s="22">
        <v>3031.1877413364264</v>
      </c>
      <c r="K44" s="22">
        <v>3425.576686207643</v>
      </c>
      <c r="L44" s="22">
        <v>3108.4964866871323</v>
      </c>
      <c r="M44" s="22">
        <v>3669.0698752560488</v>
      </c>
      <c r="N44" s="22">
        <v>3343.4377034821791</v>
      </c>
      <c r="O44" s="22">
        <v>3969.3337765775996</v>
      </c>
      <c r="P44" s="22">
        <v>3624.6500968615328</v>
      </c>
      <c r="Q44" s="22">
        <v>4302.8481203786505</v>
      </c>
      <c r="R44" s="22">
        <v>3917.1406620133262</v>
      </c>
      <c r="S44" s="22">
        <v>4193.1225542376096</v>
      </c>
      <c r="T44" s="22">
        <v>4197.9192977078756</v>
      </c>
      <c r="U44" s="22">
        <f t="shared" si="3"/>
        <v>25896.341110206598</v>
      </c>
      <c r="V44" s="23">
        <f t="shared" si="4"/>
        <v>24043.511343478156</v>
      </c>
      <c r="W44" s="49"/>
    </row>
    <row r="45" spans="1:23" s="50" customFormat="1" hidden="1" outlineLevel="1" x14ac:dyDescent="0.25">
      <c r="A45" s="16" t="s">
        <v>54</v>
      </c>
      <c r="B45" s="17" t="s">
        <v>31</v>
      </c>
      <c r="C45" s="18" t="s">
        <v>17</v>
      </c>
      <c r="D45" s="126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>
        <f t="shared" si="3"/>
        <v>0</v>
      </c>
      <c r="V45" s="23">
        <f t="shared" si="4"/>
        <v>0</v>
      </c>
      <c r="W45" s="49"/>
    </row>
    <row r="46" spans="1:23" s="50" customFormat="1" collapsed="1" x14ac:dyDescent="0.25">
      <c r="A46" s="16" t="s">
        <v>55</v>
      </c>
      <c r="B46" s="17" t="s">
        <v>33</v>
      </c>
      <c r="C46" s="18" t="s">
        <v>17</v>
      </c>
      <c r="D46" s="126">
        <v>0</v>
      </c>
      <c r="E46" s="22">
        <v>0.57200299999999993</v>
      </c>
      <c r="F46" s="22">
        <v>12.186999810000001</v>
      </c>
      <c r="G46" s="22">
        <v>0.55294819767999992</v>
      </c>
      <c r="H46" s="22">
        <v>2.722</v>
      </c>
      <c r="I46" s="22">
        <v>0.79437540021599995</v>
      </c>
      <c r="J46" s="22">
        <v>0.50609990688792483</v>
      </c>
      <c r="K46" s="22">
        <v>9.3219999999999997E-2</v>
      </c>
      <c r="L46" s="22">
        <v>5.2217175322161531E-2</v>
      </c>
      <c r="M46" s="22">
        <v>7.2440794000000004</v>
      </c>
      <c r="N46" s="22">
        <v>2.1968818652431104</v>
      </c>
      <c r="O46" s="22">
        <v>9.3219999999999997E-2</v>
      </c>
      <c r="P46" s="22">
        <v>0.75860019324234451</v>
      </c>
      <c r="Q46" s="22">
        <v>9.3219999999999997E-2</v>
      </c>
      <c r="R46" s="22">
        <v>6.0594281494450411E-2</v>
      </c>
      <c r="S46" s="22">
        <v>6.0594281494450411E-2</v>
      </c>
      <c r="T46" s="22">
        <v>6.0594281494450411E-2</v>
      </c>
      <c r="U46" s="22">
        <f t="shared" si="3"/>
        <v>8.9316572793904516</v>
      </c>
      <c r="V46" s="23">
        <f t="shared" si="4"/>
        <v>6.3569877036844407</v>
      </c>
      <c r="W46" s="49"/>
    </row>
    <row r="47" spans="1:23" s="50" customFormat="1" x14ac:dyDescent="0.25">
      <c r="A47" s="16" t="s">
        <v>56</v>
      </c>
      <c r="B47" s="17" t="s">
        <v>35</v>
      </c>
      <c r="C47" s="18" t="s">
        <v>17</v>
      </c>
      <c r="D47" s="126">
        <v>0</v>
      </c>
      <c r="E47" s="22">
        <v>0</v>
      </c>
      <c r="F47" s="22">
        <v>1181.8286555230861</v>
      </c>
      <c r="G47" s="22">
        <v>2103.3920013090833</v>
      </c>
      <c r="H47" s="22">
        <v>1897.3256472203173</v>
      </c>
      <c r="I47" s="22">
        <v>0</v>
      </c>
      <c r="J47" s="22">
        <v>2095.6712037167003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f t="shared" si="3"/>
        <v>2103.3920013090833</v>
      </c>
      <c r="V47" s="23">
        <f t="shared" si="4"/>
        <v>3992.9968509370174</v>
      </c>
      <c r="W47" s="49"/>
    </row>
    <row r="48" spans="1:23" s="50" customFormat="1" hidden="1" outlineLevel="1" x14ac:dyDescent="0.25">
      <c r="A48" s="16" t="s">
        <v>57</v>
      </c>
      <c r="B48" s="17" t="s">
        <v>37</v>
      </c>
      <c r="C48" s="18" t="s">
        <v>17</v>
      </c>
      <c r="D48" s="126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>
        <f t="shared" si="3"/>
        <v>0</v>
      </c>
      <c r="V48" s="23">
        <f t="shared" si="4"/>
        <v>0</v>
      </c>
      <c r="W48" s="49"/>
    </row>
    <row r="49" spans="1:23" s="50" customFormat="1" ht="31.5" hidden="1" outlineLevel="1" x14ac:dyDescent="0.25">
      <c r="A49" s="16" t="s">
        <v>58</v>
      </c>
      <c r="B49" s="48" t="s">
        <v>39</v>
      </c>
      <c r="C49" s="18" t="s">
        <v>17</v>
      </c>
      <c r="D49" s="126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>
        <f t="shared" si="3"/>
        <v>0</v>
      </c>
      <c r="V49" s="23">
        <f t="shared" si="4"/>
        <v>0</v>
      </c>
      <c r="W49" s="49"/>
    </row>
    <row r="50" spans="1:23" s="50" customFormat="1" hidden="1" outlineLevel="1" x14ac:dyDescent="0.25">
      <c r="A50" s="16" t="s">
        <v>59</v>
      </c>
      <c r="B50" s="26" t="s">
        <v>41</v>
      </c>
      <c r="C50" s="18" t="s">
        <v>17</v>
      </c>
      <c r="D50" s="126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>
        <f t="shared" si="3"/>
        <v>0</v>
      </c>
      <c r="V50" s="23">
        <f t="shared" si="4"/>
        <v>0</v>
      </c>
      <c r="W50" s="49"/>
    </row>
    <row r="51" spans="1:23" s="50" customFormat="1" hidden="1" outlineLevel="1" x14ac:dyDescent="0.25">
      <c r="A51" s="16" t="s">
        <v>60</v>
      </c>
      <c r="B51" s="26" t="s">
        <v>43</v>
      </c>
      <c r="C51" s="18" t="s">
        <v>17</v>
      </c>
      <c r="D51" s="126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>
        <f t="shared" si="3"/>
        <v>0</v>
      </c>
      <c r="V51" s="23">
        <f t="shared" si="4"/>
        <v>0</v>
      </c>
      <c r="W51" s="49"/>
    </row>
    <row r="52" spans="1:23" s="50" customFormat="1" collapsed="1" x14ac:dyDescent="0.25">
      <c r="A52" s="16" t="s">
        <v>61</v>
      </c>
      <c r="B52" s="17" t="s">
        <v>45</v>
      </c>
      <c r="C52" s="18" t="s">
        <v>17</v>
      </c>
      <c r="D52" s="126">
        <v>0</v>
      </c>
      <c r="E52" s="22">
        <v>27.617999969999996</v>
      </c>
      <c r="F52" s="22">
        <v>25.876999999999999</v>
      </c>
      <c r="G52" s="22">
        <v>59.453979382059202</v>
      </c>
      <c r="H52" s="22">
        <v>24.021000000000001</v>
      </c>
      <c r="I52" s="22">
        <v>27.940673288097795</v>
      </c>
      <c r="J52" s="22">
        <v>39.504080796190223</v>
      </c>
      <c r="K52" s="22">
        <v>27.940673288097795</v>
      </c>
      <c r="L52" s="22">
        <v>17.931790607105381</v>
      </c>
      <c r="M52" s="22">
        <v>27.940673288097795</v>
      </c>
      <c r="N52" s="22">
        <v>17.931790607105381</v>
      </c>
      <c r="O52" s="22">
        <v>27.940673288097795</v>
      </c>
      <c r="P52" s="22">
        <v>17.931790607105381</v>
      </c>
      <c r="Q52" s="22">
        <v>27.940673288097795</v>
      </c>
      <c r="R52" s="22">
        <v>17.931790607105381</v>
      </c>
      <c r="S52" s="22">
        <v>17.931790607105381</v>
      </c>
      <c r="T52" s="22">
        <v>17.931790607105381</v>
      </c>
      <c r="U52" s="22">
        <f t="shared" si="3"/>
        <v>217.08913642965356</v>
      </c>
      <c r="V52" s="23">
        <f t="shared" si="4"/>
        <v>153.18403383171713</v>
      </c>
      <c r="W52" s="49"/>
    </row>
    <row r="53" spans="1:23" s="50" customFormat="1" x14ac:dyDescent="0.25">
      <c r="A53" s="16" t="s">
        <v>62</v>
      </c>
      <c r="B53" s="25" t="s">
        <v>63</v>
      </c>
      <c r="C53" s="18" t="s">
        <v>17</v>
      </c>
      <c r="D53" s="126">
        <v>386.12020153999993</v>
      </c>
      <c r="E53" s="22">
        <v>972.75171872999999</v>
      </c>
      <c r="F53" s="22">
        <v>2207.7230965270005</v>
      </c>
      <c r="G53" s="22">
        <v>2953.3666341785884</v>
      </c>
      <c r="H53" s="22">
        <v>2750.7493567300003</v>
      </c>
      <c r="I53" s="22">
        <v>1181.740466796811</v>
      </c>
      <c r="J53" s="22">
        <v>2984.3447493246158</v>
      </c>
      <c r="K53" s="22">
        <v>1241.9410187533645</v>
      </c>
      <c r="L53" s="22">
        <v>1269.9040086351217</v>
      </c>
      <c r="M53" s="22">
        <v>1450.3681775071325</v>
      </c>
      <c r="N53" s="22">
        <v>1485.0130228815808</v>
      </c>
      <c r="O53" s="22">
        <v>1706.6873918964823</v>
      </c>
      <c r="P53" s="22">
        <v>1742.8917088054984</v>
      </c>
      <c r="Q53" s="22">
        <v>1960.9163154792991</v>
      </c>
      <c r="R53" s="22">
        <v>1997.320388570522</v>
      </c>
      <c r="S53" s="22">
        <v>2183.87352066208</v>
      </c>
      <c r="T53" s="22">
        <v>2258.8601602442759</v>
      </c>
      <c r="U53" s="22">
        <f t="shared" si="3"/>
        <v>12678.893525273759</v>
      </c>
      <c r="V53" s="23">
        <f t="shared" si="4"/>
        <v>14489.083395191616</v>
      </c>
      <c r="W53" s="49"/>
    </row>
    <row r="54" spans="1:23" s="50" customFormat="1" x14ac:dyDescent="0.25">
      <c r="A54" s="16" t="s">
        <v>49</v>
      </c>
      <c r="B54" s="26" t="s">
        <v>64</v>
      </c>
      <c r="C54" s="18" t="s">
        <v>17</v>
      </c>
      <c r="D54" s="126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f t="shared" si="3"/>
        <v>0</v>
      </c>
      <c r="V54" s="23">
        <f t="shared" si="4"/>
        <v>0</v>
      </c>
      <c r="W54" s="49"/>
    </row>
    <row r="55" spans="1:23" s="50" customFormat="1" x14ac:dyDescent="0.25">
      <c r="A55" s="16" t="s">
        <v>50</v>
      </c>
      <c r="B55" s="27" t="s">
        <v>65</v>
      </c>
      <c r="C55" s="18" t="s">
        <v>17</v>
      </c>
      <c r="D55" s="126">
        <v>357.19349199999999</v>
      </c>
      <c r="E55" s="22">
        <v>853.01705068999991</v>
      </c>
      <c r="F55" s="22">
        <v>2102.5291714599994</v>
      </c>
      <c r="G55" s="22">
        <v>2800.7486541785879</v>
      </c>
      <c r="H55" s="22">
        <v>2635.6933043500003</v>
      </c>
      <c r="I55" s="22">
        <v>1029.3030077770863</v>
      </c>
      <c r="J55" s="22">
        <v>2799.7012340296865</v>
      </c>
      <c r="K55" s="22">
        <v>1085.8845785537465</v>
      </c>
      <c r="L55" s="22">
        <v>1112.9857165831879</v>
      </c>
      <c r="M55" s="22">
        <v>1294.0887175020828</v>
      </c>
      <c r="N55" s="22">
        <v>1330.0992313056636</v>
      </c>
      <c r="O55" s="22">
        <v>1543.1251318675081</v>
      </c>
      <c r="P55" s="22">
        <v>1590.3639203450448</v>
      </c>
      <c r="Q55" s="22">
        <v>1788.3581311487314</v>
      </c>
      <c r="R55" s="22">
        <v>1849.1331690222046</v>
      </c>
      <c r="S55" s="22">
        <v>2035.7163031083755</v>
      </c>
      <c r="T55" s="22">
        <v>2109.4998283368363</v>
      </c>
      <c r="U55" s="22">
        <f t="shared" si="3"/>
        <v>11577.22452413612</v>
      </c>
      <c r="V55" s="23">
        <f t="shared" si="4"/>
        <v>13427.476403972627</v>
      </c>
      <c r="W55" s="49"/>
    </row>
    <row r="56" spans="1:23" s="50" customFormat="1" x14ac:dyDescent="0.25">
      <c r="A56" s="16" t="s">
        <v>66</v>
      </c>
      <c r="B56" s="28" t="s">
        <v>67</v>
      </c>
      <c r="C56" s="18" t="s">
        <v>17</v>
      </c>
      <c r="D56" s="126">
        <v>357.19349199999999</v>
      </c>
      <c r="E56" s="22">
        <v>853.01705068999991</v>
      </c>
      <c r="F56" s="22">
        <v>2102.5291714599994</v>
      </c>
      <c r="G56" s="22">
        <v>2800.7486541785879</v>
      </c>
      <c r="H56" s="22">
        <v>2635.6933043500003</v>
      </c>
      <c r="I56" s="22">
        <v>1029.3030077770863</v>
      </c>
      <c r="J56" s="22">
        <v>2799.7012340296865</v>
      </c>
      <c r="K56" s="22">
        <v>1085.8845785537465</v>
      </c>
      <c r="L56" s="22">
        <v>1112.9857165831879</v>
      </c>
      <c r="M56" s="22">
        <v>1294.0887175020828</v>
      </c>
      <c r="N56" s="22">
        <v>1330.0992313056636</v>
      </c>
      <c r="O56" s="22">
        <v>1543.1251318675081</v>
      </c>
      <c r="P56" s="22">
        <v>1590.3639203450448</v>
      </c>
      <c r="Q56" s="22">
        <v>1788.3581311487314</v>
      </c>
      <c r="R56" s="22">
        <v>1849.1331690222046</v>
      </c>
      <c r="S56" s="22">
        <v>2035.7163031083755</v>
      </c>
      <c r="T56" s="22">
        <v>2109.4998283368363</v>
      </c>
      <c r="U56" s="22">
        <f t="shared" si="3"/>
        <v>11577.22452413612</v>
      </c>
      <c r="V56" s="23">
        <f t="shared" si="4"/>
        <v>13427.476403972627</v>
      </c>
      <c r="W56" s="49"/>
    </row>
    <row r="57" spans="1:23" s="50" customFormat="1" ht="31.5" x14ac:dyDescent="0.25">
      <c r="A57" s="16" t="s">
        <v>68</v>
      </c>
      <c r="B57" s="29" t="s">
        <v>69</v>
      </c>
      <c r="C57" s="18" t="s">
        <v>17</v>
      </c>
      <c r="D57" s="126">
        <v>357.19349199999999</v>
      </c>
      <c r="E57" s="22">
        <v>853.01705068999991</v>
      </c>
      <c r="F57" s="22">
        <v>1079.1231274669133</v>
      </c>
      <c r="G57" s="22">
        <v>960.90110862529787</v>
      </c>
      <c r="H57" s="22">
        <v>1009.0263708539201</v>
      </c>
      <c r="I57" s="22">
        <v>1029.3030077770863</v>
      </c>
      <c r="J57" s="22">
        <v>1062.4821843671411</v>
      </c>
      <c r="K57" s="22">
        <v>1085.8845785537465</v>
      </c>
      <c r="L57" s="22">
        <v>1112.9857165831879</v>
      </c>
      <c r="M57" s="22">
        <v>1294.0887175020828</v>
      </c>
      <c r="N57" s="22">
        <v>1330.0992313056636</v>
      </c>
      <c r="O57" s="22">
        <v>1543.1251318675081</v>
      </c>
      <c r="P57" s="22">
        <v>1590.3639203450448</v>
      </c>
      <c r="Q57" s="22">
        <v>1788.3581311487314</v>
      </c>
      <c r="R57" s="22">
        <v>1849.1331690222046</v>
      </c>
      <c r="S57" s="22">
        <v>2035.7163031083755</v>
      </c>
      <c r="T57" s="22">
        <v>2109.4998283368363</v>
      </c>
      <c r="U57" s="22">
        <f t="shared" si="3"/>
        <v>9737.3769785828281</v>
      </c>
      <c r="V57" s="23">
        <f t="shared" si="4"/>
        <v>10063.590420813998</v>
      </c>
      <c r="W57" s="49"/>
    </row>
    <row r="58" spans="1:23" s="50" customFormat="1" x14ac:dyDescent="0.25">
      <c r="A58" s="16" t="s">
        <v>70</v>
      </c>
      <c r="B58" s="29" t="s">
        <v>71</v>
      </c>
      <c r="C58" s="18" t="s">
        <v>17</v>
      </c>
      <c r="D58" s="126">
        <v>0</v>
      </c>
      <c r="E58" s="22">
        <v>0</v>
      </c>
      <c r="F58" s="22">
        <v>1023.4060439930862</v>
      </c>
      <c r="G58" s="22">
        <v>1839.84754555329</v>
      </c>
      <c r="H58" s="22">
        <v>1626.6669334960802</v>
      </c>
      <c r="I58" s="22">
        <v>0</v>
      </c>
      <c r="J58" s="22">
        <v>1737.2190496625453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f t="shared" ref="U58:U121" si="6">G58+I58+K58+M58+O58+Q58+S58</f>
        <v>1839.84754555329</v>
      </c>
      <c r="V58" s="23">
        <f t="shared" ref="V58:V121" si="7">H58+J58+L58+N58+P58+R58+T58</f>
        <v>3363.8859831586255</v>
      </c>
      <c r="W58" s="49"/>
    </row>
    <row r="59" spans="1:23" s="50" customFormat="1" hidden="1" outlineLevel="1" x14ac:dyDescent="0.25">
      <c r="A59" s="16" t="s">
        <v>72</v>
      </c>
      <c r="B59" s="28" t="s">
        <v>73</v>
      </c>
      <c r="C59" s="18" t="s">
        <v>17</v>
      </c>
      <c r="D59" s="126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>
        <f t="shared" si="6"/>
        <v>0</v>
      </c>
      <c r="V59" s="23">
        <f t="shared" si="7"/>
        <v>0</v>
      </c>
      <c r="W59" s="49"/>
    </row>
    <row r="60" spans="1:23" s="50" customFormat="1" collapsed="1" x14ac:dyDescent="0.25">
      <c r="A60" s="16" t="s">
        <v>51</v>
      </c>
      <c r="B60" s="27" t="s">
        <v>74</v>
      </c>
      <c r="C60" s="18" t="s">
        <v>17</v>
      </c>
      <c r="D60" s="126">
        <v>28.926709539999944</v>
      </c>
      <c r="E60" s="22">
        <v>119.73466804</v>
      </c>
      <c r="F60" s="22">
        <v>105.19392516700066</v>
      </c>
      <c r="G60" s="22">
        <v>152.61798000000022</v>
      </c>
      <c r="H60" s="22">
        <v>115.05605237999998</v>
      </c>
      <c r="I60" s="22">
        <v>152.43745901972451</v>
      </c>
      <c r="J60" s="22">
        <v>168.54607999742896</v>
      </c>
      <c r="K60" s="22">
        <v>156.05644019961824</v>
      </c>
      <c r="L60" s="22">
        <v>141.57604160665093</v>
      </c>
      <c r="M60" s="22">
        <v>156.27946000504983</v>
      </c>
      <c r="N60" s="22">
        <v>143.30186541176124</v>
      </c>
      <c r="O60" s="22">
        <v>163.56226002897415</v>
      </c>
      <c r="P60" s="22">
        <v>146.13699801243206</v>
      </c>
      <c r="Q60" s="22">
        <v>172.55818433056771</v>
      </c>
      <c r="R60" s="22">
        <v>147.91520039953605</v>
      </c>
      <c r="S60" s="22">
        <v>148.15721755370444</v>
      </c>
      <c r="T60" s="22">
        <v>149.3603319074395</v>
      </c>
      <c r="U60" s="22">
        <f t="shared" si="6"/>
        <v>1101.669001137639</v>
      </c>
      <c r="V60" s="23">
        <f t="shared" si="7"/>
        <v>1011.8925697152488</v>
      </c>
      <c r="W60" s="49"/>
    </row>
    <row r="61" spans="1:23" s="50" customFormat="1" x14ac:dyDescent="0.25">
      <c r="A61" s="16" t="s">
        <v>75</v>
      </c>
      <c r="B61" s="27" t="s">
        <v>76</v>
      </c>
      <c r="C61" s="18" t="s">
        <v>17</v>
      </c>
      <c r="D61" s="126">
        <f>D53-D54-D55-D60</f>
        <v>0</v>
      </c>
      <c r="E61" s="22">
        <f t="shared" ref="E61:T61" si="8">E53-E54-E55-E60</f>
        <v>0</v>
      </c>
      <c r="F61" s="22">
        <f t="shared" si="8"/>
        <v>-9.9999510894122068E-8</v>
      </c>
      <c r="G61" s="22">
        <f t="shared" si="8"/>
        <v>2.2737367544323206E-13</v>
      </c>
      <c r="H61" s="22">
        <f t="shared" si="8"/>
        <v>0</v>
      </c>
      <c r="I61" s="22">
        <f t="shared" si="8"/>
        <v>0</v>
      </c>
      <c r="J61" s="22">
        <f t="shared" si="8"/>
        <v>16.097435297500368</v>
      </c>
      <c r="K61" s="22">
        <f t="shared" si="8"/>
        <v>-2.2737367544323206E-13</v>
      </c>
      <c r="L61" s="22">
        <f t="shared" si="8"/>
        <v>15.342250445282872</v>
      </c>
      <c r="M61" s="22">
        <f t="shared" si="8"/>
        <v>0</v>
      </c>
      <c r="N61" s="22">
        <f t="shared" si="8"/>
        <v>11.611926164155989</v>
      </c>
      <c r="O61" s="22">
        <f t="shared" si="8"/>
        <v>0</v>
      </c>
      <c r="P61" s="22">
        <f t="shared" si="8"/>
        <v>6.390790448021562</v>
      </c>
      <c r="Q61" s="22">
        <f t="shared" si="8"/>
        <v>0</v>
      </c>
      <c r="R61" s="22">
        <f t="shared" si="8"/>
        <v>0.27201914878139632</v>
      </c>
      <c r="S61" s="22">
        <f t="shared" si="8"/>
        <v>0</v>
      </c>
      <c r="T61" s="22">
        <f t="shared" si="8"/>
        <v>0</v>
      </c>
      <c r="U61" s="22">
        <f t="shared" si="6"/>
        <v>0</v>
      </c>
      <c r="V61" s="23">
        <f t="shared" si="7"/>
        <v>49.714421503742187</v>
      </c>
      <c r="W61" s="49"/>
    </row>
    <row r="62" spans="1:23" s="50" customFormat="1" x14ac:dyDescent="0.25">
      <c r="A62" s="16" t="s">
        <v>77</v>
      </c>
      <c r="B62" s="25" t="s">
        <v>78</v>
      </c>
      <c r="C62" s="18" t="s">
        <v>17</v>
      </c>
      <c r="D62" s="126">
        <v>3.5134600000000002</v>
      </c>
      <c r="E62" s="22">
        <v>211.96089921000001</v>
      </c>
      <c r="F62" s="22">
        <v>234.59796125</v>
      </c>
      <c r="G62" s="22">
        <v>261.49171375131976</v>
      </c>
      <c r="H62" s="22">
        <v>313.74276794999997</v>
      </c>
      <c r="I62" s="22">
        <v>285.66897464584457</v>
      </c>
      <c r="J62" s="22">
        <v>382.29082469765274</v>
      </c>
      <c r="K62" s="22">
        <v>303.781353552273</v>
      </c>
      <c r="L62" s="22">
        <v>315.42960565135877</v>
      </c>
      <c r="M62" s="22">
        <v>321.71102722376429</v>
      </c>
      <c r="N62" s="22">
        <v>328.93308558381085</v>
      </c>
      <c r="O62" s="22">
        <v>340.67857479407434</v>
      </c>
      <c r="P62" s="22">
        <v>338.42205937218341</v>
      </c>
      <c r="Q62" s="22">
        <v>359.41589640774839</v>
      </c>
      <c r="R62" s="22">
        <v>348.19690177911747</v>
      </c>
      <c r="S62" s="22">
        <v>434.57684447328739</v>
      </c>
      <c r="T62" s="22">
        <v>358.08854523253086</v>
      </c>
      <c r="U62" s="22">
        <f t="shared" si="6"/>
        <v>2307.3243848483121</v>
      </c>
      <c r="V62" s="23">
        <f t="shared" si="7"/>
        <v>2385.1037902666544</v>
      </c>
      <c r="W62" s="49"/>
    </row>
    <row r="63" spans="1:23" s="50" customFormat="1" ht="31.5" x14ac:dyDescent="0.25">
      <c r="A63" s="16" t="s">
        <v>79</v>
      </c>
      <c r="B63" s="26" t="s">
        <v>80</v>
      </c>
      <c r="C63" s="18" t="s">
        <v>17</v>
      </c>
      <c r="D63" s="126">
        <v>0</v>
      </c>
      <c r="E63" s="22">
        <v>129.30640636999999</v>
      </c>
      <c r="F63" s="22">
        <v>167.76693893000001</v>
      </c>
      <c r="G63" s="22">
        <v>195.02166780939092</v>
      </c>
      <c r="H63" s="22">
        <v>223.43687631</v>
      </c>
      <c r="I63" s="22">
        <v>211.90920830390272</v>
      </c>
      <c r="J63" s="22">
        <v>247.08811446625774</v>
      </c>
      <c r="K63" s="22">
        <v>228.83416426396008</v>
      </c>
      <c r="L63" s="22">
        <v>260.57209833921866</v>
      </c>
      <c r="M63" s="22">
        <v>244.48129762748903</v>
      </c>
      <c r="N63" s="22">
        <v>272.47788923121789</v>
      </c>
      <c r="O63" s="22">
        <v>259.85220242742872</v>
      </c>
      <c r="P63" s="22">
        <v>280.31886055850146</v>
      </c>
      <c r="Q63" s="22">
        <v>276.1894989990974</v>
      </c>
      <c r="R63" s="22">
        <v>288.38825107238199</v>
      </c>
      <c r="S63" s="22">
        <v>370.35477136548275</v>
      </c>
      <c r="T63" s="22">
        <v>296.79440373745985</v>
      </c>
      <c r="U63" s="22">
        <f t="shared" si="6"/>
        <v>1786.6428107967515</v>
      </c>
      <c r="V63" s="23">
        <f t="shared" si="7"/>
        <v>1869.0764937150375</v>
      </c>
      <c r="W63" s="49"/>
    </row>
    <row r="64" spans="1:23" s="50" customFormat="1" ht="31.5" x14ac:dyDescent="0.25">
      <c r="A64" s="16" t="s">
        <v>81</v>
      </c>
      <c r="B64" s="26" t="s">
        <v>82</v>
      </c>
      <c r="C64" s="18" t="s">
        <v>17</v>
      </c>
      <c r="D64" s="126">
        <v>0</v>
      </c>
      <c r="E64" s="22">
        <v>0</v>
      </c>
      <c r="F64" s="22">
        <v>10.16021177</v>
      </c>
      <c r="G64" s="22">
        <v>14.923198261928802</v>
      </c>
      <c r="H64" s="22">
        <v>49.775117819999998</v>
      </c>
      <c r="I64" s="22">
        <v>16.127500361666453</v>
      </c>
      <c r="J64" s="22">
        <v>96.996602551394986</v>
      </c>
      <c r="K64" s="22">
        <v>17.298679437930673</v>
      </c>
      <c r="L64" s="22">
        <v>15.592132484875842</v>
      </c>
      <c r="M64" s="22">
        <v>18.554909538713197</v>
      </c>
      <c r="N64" s="22">
        <v>16.523372703482138</v>
      </c>
      <c r="O64" s="22">
        <v>19.902367069414552</v>
      </c>
      <c r="P64" s="22">
        <v>17.49684618289173</v>
      </c>
      <c r="Q64" s="22">
        <v>0</v>
      </c>
      <c r="R64" s="22">
        <v>18.520079689684486</v>
      </c>
      <c r="S64" s="22">
        <v>22.620306620430465</v>
      </c>
      <c r="T64" s="22">
        <v>19.602181139183408</v>
      </c>
      <c r="U64" s="22">
        <f t="shared" si="6"/>
        <v>109.42696129008414</v>
      </c>
      <c r="V64" s="23">
        <f t="shared" si="7"/>
        <v>234.50633257151256</v>
      </c>
      <c r="W64" s="49"/>
    </row>
    <row r="65" spans="1:23" s="50" customFormat="1" x14ac:dyDescent="0.25">
      <c r="A65" s="16" t="s">
        <v>83</v>
      </c>
      <c r="B65" s="27" t="s">
        <v>84</v>
      </c>
      <c r="C65" s="18" t="s">
        <v>17</v>
      </c>
      <c r="D65" s="126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f t="shared" si="6"/>
        <v>0</v>
      </c>
      <c r="V65" s="23">
        <f t="shared" si="7"/>
        <v>0</v>
      </c>
      <c r="W65" s="49"/>
    </row>
    <row r="66" spans="1:23" s="50" customFormat="1" x14ac:dyDescent="0.25">
      <c r="A66" s="16" t="s">
        <v>85</v>
      </c>
      <c r="B66" s="27" t="s">
        <v>86</v>
      </c>
      <c r="C66" s="18" t="s">
        <v>17</v>
      </c>
      <c r="D66" s="126">
        <v>0</v>
      </c>
      <c r="E66" s="22">
        <v>0</v>
      </c>
      <c r="F66" s="22">
        <v>4.93688941</v>
      </c>
      <c r="G66" s="22">
        <v>8.2793711899999991</v>
      </c>
      <c r="H66" s="22">
        <v>40.530773819999972</v>
      </c>
      <c r="I66" s="22">
        <v>0</v>
      </c>
      <c r="J66" s="22">
        <v>8.1010934700000004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f t="shared" si="6"/>
        <v>8.2793711899999991</v>
      </c>
      <c r="V66" s="23">
        <f t="shared" si="7"/>
        <v>48.631867289999974</v>
      </c>
      <c r="W66" s="49"/>
    </row>
    <row r="67" spans="1:23" s="50" customFormat="1" x14ac:dyDescent="0.25">
      <c r="A67" s="16" t="s">
        <v>87</v>
      </c>
      <c r="B67" s="27" t="s">
        <v>88</v>
      </c>
      <c r="C67" s="18" t="s">
        <v>17</v>
      </c>
      <c r="D67" s="126">
        <f>D62-D63-D64-D65-D66</f>
        <v>3.5134600000000002</v>
      </c>
      <c r="E67" s="22">
        <f t="shared" ref="E67:T67" si="9">E62-E63-E64-E65-E66</f>
        <v>82.654492840000017</v>
      </c>
      <c r="F67" s="22">
        <f t="shared" si="9"/>
        <v>51.733921139999985</v>
      </c>
      <c r="G67" s="22">
        <f t="shared" si="9"/>
        <v>43.267476490000043</v>
      </c>
      <c r="H67" s="22">
        <v>994.82766489999995</v>
      </c>
      <c r="I67" s="22">
        <f>I62-I63-I64-I65-I66</f>
        <v>57.632265980275406</v>
      </c>
      <c r="J67" s="22">
        <f t="shared" si="9"/>
        <v>30.105014210000014</v>
      </c>
      <c r="K67" s="22">
        <f t="shared" si="9"/>
        <v>57.648509850382254</v>
      </c>
      <c r="L67" s="22">
        <f t="shared" si="9"/>
        <v>39.265374827264274</v>
      </c>
      <c r="M67" s="22">
        <f t="shared" si="9"/>
        <v>58.674820057562066</v>
      </c>
      <c r="N67" s="22">
        <f t="shared" si="9"/>
        <v>39.931823649110825</v>
      </c>
      <c r="O67" s="22">
        <f t="shared" si="9"/>
        <v>60.924005297231062</v>
      </c>
      <c r="P67" s="22">
        <f t="shared" si="9"/>
        <v>40.606352630790226</v>
      </c>
      <c r="Q67" s="22">
        <f t="shared" si="9"/>
        <v>83.226397408650996</v>
      </c>
      <c r="R67" s="22">
        <f t="shared" si="9"/>
        <v>41.288571017050991</v>
      </c>
      <c r="S67" s="22">
        <f t="shared" si="9"/>
        <v>41.601766487374178</v>
      </c>
      <c r="T67" s="22">
        <f t="shared" si="9"/>
        <v>41.691960355887609</v>
      </c>
      <c r="U67" s="22">
        <f t="shared" si="6"/>
        <v>402.97524157147598</v>
      </c>
      <c r="V67" s="23">
        <f t="shared" si="7"/>
        <v>1227.7167615901039</v>
      </c>
      <c r="W67" s="49"/>
    </row>
    <row r="68" spans="1:23" s="50" customFormat="1" x14ac:dyDescent="0.25">
      <c r="A68" s="16" t="s">
        <v>89</v>
      </c>
      <c r="B68" s="25" t="s">
        <v>90</v>
      </c>
      <c r="C68" s="18" t="s">
        <v>17</v>
      </c>
      <c r="D68" s="126">
        <v>123.737776</v>
      </c>
      <c r="E68" s="22">
        <v>571.92246025999998</v>
      </c>
      <c r="F68" s="22">
        <v>798.54415411999992</v>
      </c>
      <c r="G68" s="22">
        <v>990.2226048743828</v>
      </c>
      <c r="H68" s="22">
        <v>419.4199857000001</v>
      </c>
      <c r="I68" s="22">
        <v>764.44689797200499</v>
      </c>
      <c r="J68" s="22">
        <v>931.04278077715708</v>
      </c>
      <c r="K68" s="22">
        <v>789.33973797276155</v>
      </c>
      <c r="L68" s="22">
        <v>710.03022375740534</v>
      </c>
      <c r="M68" s="22">
        <v>815.46855013530114</v>
      </c>
      <c r="N68" s="22">
        <v>724.74993082382616</v>
      </c>
      <c r="O68" s="22">
        <v>838.59358589797773</v>
      </c>
      <c r="P68" s="22">
        <v>741.62374360031959</v>
      </c>
      <c r="Q68" s="22">
        <v>884.71623312236636</v>
      </c>
      <c r="R68" s="22">
        <v>762.69283516424582</v>
      </c>
      <c r="S68" s="22">
        <v>771.50996826401911</v>
      </c>
      <c r="T68" s="22">
        <v>770.1443441638005</v>
      </c>
      <c r="U68" s="22">
        <f t="shared" si="6"/>
        <v>5854.2975782388139</v>
      </c>
      <c r="V68" s="23">
        <f t="shared" si="7"/>
        <v>5059.7038439867538</v>
      </c>
      <c r="W68" s="49"/>
    </row>
    <row r="69" spans="1:23" s="50" customFormat="1" x14ac:dyDescent="0.25">
      <c r="A69" s="16" t="s">
        <v>91</v>
      </c>
      <c r="B69" s="25" t="s">
        <v>92</v>
      </c>
      <c r="C69" s="18" t="s">
        <v>17</v>
      </c>
      <c r="D69" s="126">
        <v>81.227725000000007</v>
      </c>
      <c r="E69" s="22">
        <v>376.60415699999999</v>
      </c>
      <c r="F69" s="22">
        <v>414.01684710000001</v>
      </c>
      <c r="G69" s="22">
        <v>420.68023999999997</v>
      </c>
      <c r="H69" s="22">
        <v>66.975335849999979</v>
      </c>
      <c r="I69" s="22">
        <v>474.04828999999995</v>
      </c>
      <c r="J69" s="22">
        <v>420.44799999999998</v>
      </c>
      <c r="K69" s="22">
        <v>500.81324999999998</v>
      </c>
      <c r="L69" s="22">
        <v>446.971</v>
      </c>
      <c r="M69" s="22">
        <v>501.96275000000003</v>
      </c>
      <c r="N69" s="22">
        <v>448.12099999999998</v>
      </c>
      <c r="O69" s="22">
        <v>504.55315000000002</v>
      </c>
      <c r="P69" s="22">
        <v>450.71100000000001</v>
      </c>
      <c r="Q69" s="22">
        <v>504.55315000000002</v>
      </c>
      <c r="R69" s="22">
        <v>456.29500000000002</v>
      </c>
      <c r="S69" s="22">
        <v>456.29500000000002</v>
      </c>
      <c r="T69" s="22">
        <v>456.29500000000002</v>
      </c>
      <c r="U69" s="22">
        <f t="shared" si="6"/>
        <v>3362.9058300000002</v>
      </c>
      <c r="V69" s="23">
        <f t="shared" si="7"/>
        <v>2745.8163358500001</v>
      </c>
      <c r="W69" s="49"/>
    </row>
    <row r="70" spans="1:23" s="50" customFormat="1" x14ac:dyDescent="0.25">
      <c r="A70" s="16" t="s">
        <v>93</v>
      </c>
      <c r="B70" s="25" t="s">
        <v>94</v>
      </c>
      <c r="C70" s="18" t="s">
        <v>17</v>
      </c>
      <c r="D70" s="126">
        <v>9.0155779999999996</v>
      </c>
      <c r="E70" s="22">
        <v>42.223210380000005</v>
      </c>
      <c r="F70" s="22">
        <v>56.18278105000001</v>
      </c>
      <c r="G70" s="22">
        <v>94.717490000000012</v>
      </c>
      <c r="H70" s="22">
        <v>66.674331409999979</v>
      </c>
      <c r="I70" s="22">
        <v>75.215049999999991</v>
      </c>
      <c r="J70" s="22">
        <v>90.946809999999999</v>
      </c>
      <c r="K70" s="22">
        <v>88.785790000000006</v>
      </c>
      <c r="L70" s="22">
        <v>88.133983999999998</v>
      </c>
      <c r="M70" s="22">
        <v>82.1630641</v>
      </c>
      <c r="N70" s="22">
        <v>80.979303847039986</v>
      </c>
      <c r="O70" s="22">
        <v>76.29139274100001</v>
      </c>
      <c r="P70" s="22">
        <v>75.103751709670036</v>
      </c>
      <c r="Q70" s="22">
        <v>70.839332370535459</v>
      </c>
      <c r="R70" s="22">
        <v>78.38232918016503</v>
      </c>
      <c r="S70" s="22">
        <v>65.776896061386751</v>
      </c>
      <c r="T70" s="22">
        <v>81.804029597055433</v>
      </c>
      <c r="U70" s="22">
        <f t="shared" si="6"/>
        <v>553.78901527292226</v>
      </c>
      <c r="V70" s="23">
        <f t="shared" si="7"/>
        <v>562.0245397439304</v>
      </c>
      <c r="W70" s="49"/>
    </row>
    <row r="71" spans="1:23" s="50" customFormat="1" x14ac:dyDescent="0.25">
      <c r="A71" s="16" t="s">
        <v>95</v>
      </c>
      <c r="B71" s="27" t="s">
        <v>96</v>
      </c>
      <c r="C71" s="18" t="s">
        <v>17</v>
      </c>
      <c r="D71" s="126">
        <v>8.8695869999999992</v>
      </c>
      <c r="E71" s="22">
        <v>40.207161000000006</v>
      </c>
      <c r="F71" s="22">
        <v>55.850745000000003</v>
      </c>
      <c r="G71" s="22">
        <v>65.584210000000013</v>
      </c>
      <c r="H71" s="22">
        <v>0.30100443999999982</v>
      </c>
      <c r="I71" s="22">
        <v>73.160149999999987</v>
      </c>
      <c r="J71" s="22">
        <v>73.16001</v>
      </c>
      <c r="K71" s="22">
        <v>86.71750999999999</v>
      </c>
      <c r="L71" s="22">
        <v>86.570999999999998</v>
      </c>
      <c r="M71" s="22">
        <v>80.080970000000008</v>
      </c>
      <c r="N71" s="22">
        <v>79.933999999999997</v>
      </c>
      <c r="O71" s="22">
        <v>74.195350000000005</v>
      </c>
      <c r="P71" s="22">
        <v>74.048000000000002</v>
      </c>
      <c r="Q71" s="22">
        <v>68.742298721188064</v>
      </c>
      <c r="R71" s="22">
        <v>77.316000000000003</v>
      </c>
      <c r="S71" s="22">
        <v>63.690024152093812</v>
      </c>
      <c r="T71" s="22">
        <v>80.728228392394129</v>
      </c>
      <c r="U71" s="22">
        <f t="shared" si="6"/>
        <v>512.17051287328184</v>
      </c>
      <c r="V71" s="23">
        <f t="shared" si="7"/>
        <v>472.05824283239417</v>
      </c>
      <c r="W71" s="49"/>
    </row>
    <row r="72" spans="1:23" s="50" customFormat="1" x14ac:dyDescent="0.25">
      <c r="A72" s="16" t="s">
        <v>97</v>
      </c>
      <c r="B72" s="27" t="s">
        <v>98</v>
      </c>
      <c r="C72" s="18" t="s">
        <v>17</v>
      </c>
      <c r="D72" s="126">
        <f>D70-D71</f>
        <v>0.14599100000000043</v>
      </c>
      <c r="E72" s="22">
        <f t="shared" ref="E72:T72" si="10">E70-E71</f>
        <v>2.0160493799999983</v>
      </c>
      <c r="F72" s="22">
        <f t="shared" si="10"/>
        <v>0.33203605000000636</v>
      </c>
      <c r="G72" s="22">
        <f t="shared" si="10"/>
        <v>29.133279999999999</v>
      </c>
      <c r="H72" s="22">
        <v>199.03289147999999</v>
      </c>
      <c r="I72" s="22">
        <f t="shared" si="10"/>
        <v>2.0549000000000035</v>
      </c>
      <c r="J72" s="22">
        <f t="shared" si="10"/>
        <v>17.786799999999999</v>
      </c>
      <c r="K72" s="22">
        <f t="shared" si="10"/>
        <v>2.0682800000000157</v>
      </c>
      <c r="L72" s="22">
        <f t="shared" si="10"/>
        <v>1.5629840000000002</v>
      </c>
      <c r="M72" s="22">
        <f t="shared" si="10"/>
        <v>2.082094099999992</v>
      </c>
      <c r="N72" s="22">
        <f t="shared" si="10"/>
        <v>1.0453038470399889</v>
      </c>
      <c r="O72" s="22">
        <f t="shared" si="10"/>
        <v>2.0960427410000051</v>
      </c>
      <c r="P72" s="22">
        <f t="shared" si="10"/>
        <v>1.0557517096700337</v>
      </c>
      <c r="Q72" s="22">
        <f t="shared" si="10"/>
        <v>2.0970336493473951</v>
      </c>
      <c r="R72" s="22">
        <f t="shared" si="10"/>
        <v>1.0663291801650274</v>
      </c>
      <c r="S72" s="22">
        <f t="shared" si="10"/>
        <v>2.0868719092929382</v>
      </c>
      <c r="T72" s="22">
        <f t="shared" si="10"/>
        <v>1.0758012046613032</v>
      </c>
      <c r="U72" s="22">
        <f t="shared" si="6"/>
        <v>41.618502399640349</v>
      </c>
      <c r="V72" s="23">
        <f t="shared" si="7"/>
        <v>222.62586142153631</v>
      </c>
      <c r="W72" s="49"/>
    </row>
    <row r="73" spans="1:23" s="50" customFormat="1" x14ac:dyDescent="0.25">
      <c r="A73" s="16" t="s">
        <v>99</v>
      </c>
      <c r="B73" s="25" t="s">
        <v>100</v>
      </c>
      <c r="C73" s="18" t="s">
        <v>17</v>
      </c>
      <c r="D73" s="126">
        <f>D38-D53-D62-D68-D69-D70</f>
        <v>62.079355050000139</v>
      </c>
      <c r="E73" s="22">
        <f t="shared" ref="E73:T73" si="11">E38-E53-E62-E68-E69-E70</f>
        <v>232.27172343000069</v>
      </c>
      <c r="F73" s="22">
        <f t="shared" si="11"/>
        <v>272.57286073299878</v>
      </c>
      <c r="G73" s="22">
        <f t="shared" si="11"/>
        <v>498.51198193168307</v>
      </c>
      <c r="H73" s="22">
        <v>0</v>
      </c>
      <c r="I73" s="22">
        <f t="shared" si="11"/>
        <v>528.4137309755497</v>
      </c>
      <c r="J73" s="22">
        <f t="shared" si="11"/>
        <v>357.79596095677948</v>
      </c>
      <c r="K73" s="22">
        <f t="shared" si="11"/>
        <v>528.9494292173423</v>
      </c>
      <c r="L73" s="22">
        <f t="shared" si="11"/>
        <v>296.01167242567436</v>
      </c>
      <c r="M73" s="22">
        <f t="shared" si="11"/>
        <v>532.58105897794871</v>
      </c>
      <c r="N73" s="22">
        <f t="shared" si="11"/>
        <v>295.7700328182699</v>
      </c>
      <c r="O73" s="22">
        <f t="shared" si="11"/>
        <v>530.56357453616306</v>
      </c>
      <c r="P73" s="22">
        <f t="shared" si="11"/>
        <v>294.58822417420913</v>
      </c>
      <c r="Q73" s="22">
        <f t="shared" si="11"/>
        <v>550.44108628679919</v>
      </c>
      <c r="R73" s="22">
        <f t="shared" si="11"/>
        <v>292.24559220787586</v>
      </c>
      <c r="S73" s="22">
        <f t="shared" si="11"/>
        <v>299.08270966543654</v>
      </c>
      <c r="T73" s="22">
        <f t="shared" si="11"/>
        <v>290.719603358813</v>
      </c>
      <c r="U73" s="22">
        <f t="shared" si="6"/>
        <v>3468.5435715909225</v>
      </c>
      <c r="V73" s="23">
        <f t="shared" si="7"/>
        <v>1827.1310859416217</v>
      </c>
      <c r="W73" s="49"/>
    </row>
    <row r="74" spans="1:23" s="50" customFormat="1" x14ac:dyDescent="0.25">
      <c r="A74" s="16" t="s">
        <v>101</v>
      </c>
      <c r="B74" s="27" t="s">
        <v>102</v>
      </c>
      <c r="C74" s="18" t="s">
        <v>17</v>
      </c>
      <c r="D74" s="126">
        <v>0</v>
      </c>
      <c r="E74" s="22">
        <v>0</v>
      </c>
      <c r="F74" s="22">
        <v>0</v>
      </c>
      <c r="G74" s="22">
        <v>0</v>
      </c>
      <c r="H74" s="22">
        <v>33.786812390000001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f t="shared" si="6"/>
        <v>0</v>
      </c>
      <c r="V74" s="23">
        <f t="shared" si="7"/>
        <v>33.786812390000001</v>
      </c>
      <c r="W74" s="49"/>
    </row>
    <row r="75" spans="1:23" s="50" customFormat="1" ht="15.75" customHeight="1" x14ac:dyDescent="0.25">
      <c r="A75" s="16" t="s">
        <v>103</v>
      </c>
      <c r="B75" s="27" t="s">
        <v>104</v>
      </c>
      <c r="C75" s="18" t="s">
        <v>17</v>
      </c>
      <c r="D75" s="126">
        <v>16.636993000000004</v>
      </c>
      <c r="E75" s="22">
        <v>71.754370010000017</v>
      </c>
      <c r="F75" s="22">
        <v>97.241878019999973</v>
      </c>
      <c r="G75" s="22">
        <v>291.72547505599999</v>
      </c>
      <c r="H75" s="22">
        <v>8.019689940000001</v>
      </c>
      <c r="I75" s="22">
        <v>331.98129601500005</v>
      </c>
      <c r="J75" s="22">
        <v>104.26259999999999</v>
      </c>
      <c r="K75" s="22">
        <v>331.98129601500005</v>
      </c>
      <c r="L75" s="22">
        <v>103.63539999999999</v>
      </c>
      <c r="M75" s="22">
        <v>331.98129601500005</v>
      </c>
      <c r="N75" s="22">
        <v>105.257704</v>
      </c>
      <c r="O75" s="22">
        <v>331.98129601500005</v>
      </c>
      <c r="P75" s="22">
        <v>106.94976707199999</v>
      </c>
      <c r="Q75" s="22">
        <v>331.98129601500005</v>
      </c>
      <c r="R75" s="22">
        <v>108.71458885609599</v>
      </c>
      <c r="S75" s="22">
        <v>331.98129601500005</v>
      </c>
      <c r="T75" s="22">
        <v>108.71458885609599</v>
      </c>
      <c r="U75" s="22">
        <f t="shared" si="6"/>
        <v>2283.613251146</v>
      </c>
      <c r="V75" s="23">
        <f t="shared" si="7"/>
        <v>645.55433872419189</v>
      </c>
      <c r="W75" s="49"/>
    </row>
    <row r="76" spans="1:23" s="50" customFormat="1" ht="16.5" thickBot="1" x14ac:dyDescent="0.3">
      <c r="A76" s="30" t="s">
        <v>105</v>
      </c>
      <c r="B76" s="31" t="s">
        <v>106</v>
      </c>
      <c r="C76" s="32" t="s">
        <v>17</v>
      </c>
      <c r="D76" s="127">
        <f>D73-D74-D75</f>
        <v>45.442362050000135</v>
      </c>
      <c r="E76" s="40">
        <f t="shared" ref="E76:T76" si="12">E73-E74-E75</f>
        <v>160.51735342000069</v>
      </c>
      <c r="F76" s="40">
        <f t="shared" si="12"/>
        <v>175.3309827129988</v>
      </c>
      <c r="G76" s="40">
        <f t="shared" si="12"/>
        <v>206.78650687568307</v>
      </c>
      <c r="H76" s="40">
        <v>157.22638914999999</v>
      </c>
      <c r="I76" s="40">
        <f t="shared" si="12"/>
        <v>196.43243496054964</v>
      </c>
      <c r="J76" s="40">
        <f t="shared" si="12"/>
        <v>253.53336095677949</v>
      </c>
      <c r="K76" s="40">
        <f t="shared" si="12"/>
        <v>196.96813320234224</v>
      </c>
      <c r="L76" s="40">
        <f t="shared" si="12"/>
        <v>192.37627242567436</v>
      </c>
      <c r="M76" s="40">
        <f t="shared" si="12"/>
        <v>200.59976296294866</v>
      </c>
      <c r="N76" s="40">
        <f t="shared" si="12"/>
        <v>190.51232881826991</v>
      </c>
      <c r="O76" s="40">
        <f t="shared" si="12"/>
        <v>198.582278521163</v>
      </c>
      <c r="P76" s="40">
        <f t="shared" si="12"/>
        <v>187.63845710220914</v>
      </c>
      <c r="Q76" s="40">
        <f t="shared" si="12"/>
        <v>218.45979027179914</v>
      </c>
      <c r="R76" s="40">
        <f t="shared" si="12"/>
        <v>183.53100335177987</v>
      </c>
      <c r="S76" s="40">
        <f t="shared" si="12"/>
        <v>-32.898586349563516</v>
      </c>
      <c r="T76" s="40">
        <f t="shared" si="12"/>
        <v>182.00501450271702</v>
      </c>
      <c r="U76" s="40">
        <f t="shared" si="6"/>
        <v>1184.9303204449225</v>
      </c>
      <c r="V76" s="41">
        <f t="shared" si="7"/>
        <v>1346.8228263074298</v>
      </c>
      <c r="W76" s="49"/>
    </row>
    <row r="77" spans="1:23" s="50" customFormat="1" x14ac:dyDescent="0.25">
      <c r="A77" s="8" t="s">
        <v>107</v>
      </c>
      <c r="B77" s="102" t="s">
        <v>108</v>
      </c>
      <c r="C77" s="10" t="s">
        <v>17</v>
      </c>
      <c r="D77" s="121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>
        <f t="shared" si="6"/>
        <v>0</v>
      </c>
      <c r="V77" s="15">
        <f t="shared" si="7"/>
        <v>0</v>
      </c>
      <c r="W77" s="49"/>
    </row>
    <row r="78" spans="1:23" s="50" customFormat="1" x14ac:dyDescent="0.25">
      <c r="A78" s="16" t="s">
        <v>109</v>
      </c>
      <c r="B78" s="27" t="s">
        <v>110</v>
      </c>
      <c r="C78" s="18" t="s">
        <v>17</v>
      </c>
      <c r="D78" s="126">
        <v>24.183299999999999</v>
      </c>
      <c r="E78" s="22">
        <v>206.39478</v>
      </c>
      <c r="F78" s="22">
        <v>156.04609299999998</v>
      </c>
      <c r="G78" s="22">
        <v>163.7749</v>
      </c>
      <c r="H78" s="22">
        <v>139.52354</v>
      </c>
      <c r="I78" s="22">
        <v>166.7971</v>
      </c>
      <c r="J78" s="22">
        <v>175.46523999742899</v>
      </c>
      <c r="K78" s="22">
        <v>198.33720000000054</v>
      </c>
      <c r="L78" s="22">
        <v>151.59032573633436</v>
      </c>
      <c r="M78" s="22">
        <v>172.9891000000008</v>
      </c>
      <c r="N78" s="22">
        <v>153.23832572912258</v>
      </c>
      <c r="O78" s="22">
        <v>176.18910000000031</v>
      </c>
      <c r="P78" s="22">
        <v>154.90632572182324</v>
      </c>
      <c r="Q78" s="22">
        <v>185.87950050000032</v>
      </c>
      <c r="R78" s="22">
        <v>156.59332571444074</v>
      </c>
      <c r="S78" s="22">
        <v>158.42703355855681</v>
      </c>
      <c r="T78" s="22">
        <v>156.12324250667081</v>
      </c>
      <c r="U78" s="22">
        <f t="shared" si="6"/>
        <v>1222.3939340585587</v>
      </c>
      <c r="V78" s="23">
        <f t="shared" si="7"/>
        <v>1087.4403254058207</v>
      </c>
      <c r="W78" s="49"/>
    </row>
    <row r="79" spans="1:23" s="50" customFormat="1" x14ac:dyDescent="0.25">
      <c r="A79" s="16" t="s">
        <v>111</v>
      </c>
      <c r="B79" s="27" t="s">
        <v>112</v>
      </c>
      <c r="C79" s="18" t="s">
        <v>17</v>
      </c>
      <c r="D79" s="126">
        <v>0</v>
      </c>
      <c r="E79" s="22">
        <v>0</v>
      </c>
      <c r="F79" s="22">
        <v>817.12432426999999</v>
      </c>
      <c r="G79" s="22">
        <v>1377.212358212093</v>
      </c>
      <c r="H79" s="22">
        <v>1368.0140215500001</v>
      </c>
      <c r="I79" s="22">
        <v>0</v>
      </c>
      <c r="J79" s="22">
        <v>1531.2681800149046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f t="shared" si="6"/>
        <v>1377.212358212093</v>
      </c>
      <c r="V79" s="23">
        <f t="shared" si="7"/>
        <v>2899.2822015649044</v>
      </c>
      <c r="W79" s="49"/>
    </row>
    <row r="80" spans="1:23" s="50" customFormat="1" ht="16.5" thickBot="1" x14ac:dyDescent="0.3">
      <c r="A80" s="36" t="s">
        <v>113</v>
      </c>
      <c r="B80" s="37" t="s">
        <v>114</v>
      </c>
      <c r="C80" s="38" t="s">
        <v>17</v>
      </c>
      <c r="D80" s="127">
        <v>64.05502623000001</v>
      </c>
      <c r="E80" s="40">
        <v>230.89204190999999</v>
      </c>
      <c r="F80" s="40">
        <v>206.74051825999996</v>
      </c>
      <c r="G80" s="40">
        <v>246.1375913415263</v>
      </c>
      <c r="H80" s="40">
        <v>204.05530702999997</v>
      </c>
      <c r="I80" s="40">
        <v>249.34339351014367</v>
      </c>
      <c r="J80" s="40">
        <v>68.790394610000007</v>
      </c>
      <c r="K80" s="40">
        <v>258.92159973077008</v>
      </c>
      <c r="L80" s="40">
        <v>68.790394610000007</v>
      </c>
      <c r="M80" s="40">
        <v>259.82450944939905</v>
      </c>
      <c r="N80" s="40">
        <v>68.790394610000007</v>
      </c>
      <c r="O80" s="40">
        <v>261.72245101184893</v>
      </c>
      <c r="P80" s="40">
        <v>68.790394610000007</v>
      </c>
      <c r="Q80" s="40">
        <v>263.63425647875533</v>
      </c>
      <c r="R80" s="40">
        <v>68.790394610000007</v>
      </c>
      <c r="S80" s="40">
        <v>247.22310481327727</v>
      </c>
      <c r="T80" s="40">
        <v>68.790394610000007</v>
      </c>
      <c r="U80" s="40">
        <f t="shared" si="6"/>
        <v>1786.8069063357209</v>
      </c>
      <c r="V80" s="41">
        <f t="shared" si="7"/>
        <v>616.79767469000001</v>
      </c>
      <c r="W80" s="49"/>
    </row>
    <row r="81" spans="1:23" s="50" customFormat="1" x14ac:dyDescent="0.25">
      <c r="A81" s="42" t="s">
        <v>115</v>
      </c>
      <c r="B81" s="9" t="s">
        <v>116</v>
      </c>
      <c r="C81" s="43" t="s">
        <v>17</v>
      </c>
      <c r="D81" s="121">
        <f>D23-D38</f>
        <v>-263.73321759912005</v>
      </c>
      <c r="E81" s="14">
        <f t="shared" ref="E81:T81" si="13">E23-E38</f>
        <v>-312.35404556232561</v>
      </c>
      <c r="F81" s="14">
        <f t="shared" si="13"/>
        <v>-898.32939869557913</v>
      </c>
      <c r="G81" s="14">
        <f t="shared" si="13"/>
        <v>-464.27467401076228</v>
      </c>
      <c r="H81" s="14">
        <f t="shared" si="13"/>
        <v>-325.54230370617734</v>
      </c>
      <c r="I81" s="14">
        <f t="shared" si="13"/>
        <v>-165.49263176108207</v>
      </c>
      <c r="J81" s="14">
        <f t="shared" si="13"/>
        <v>-288.30607059049998</v>
      </c>
      <c r="K81" s="14">
        <f t="shared" si="13"/>
        <v>-74.173857585817586</v>
      </c>
      <c r="L81" s="14">
        <f t="shared" si="13"/>
        <v>-348.48664182916991</v>
      </c>
      <c r="M81" s="14">
        <f t="shared" si="13"/>
        <v>-84.059454060041844</v>
      </c>
      <c r="N81" s="14">
        <f t="shared" si="13"/>
        <v>-403.58577093135091</v>
      </c>
      <c r="O81" s="14">
        <f t="shared" si="13"/>
        <v>-131.87357030404837</v>
      </c>
      <c r="P81" s="14">
        <f t="shared" si="13"/>
        <v>-508.93208863550262</v>
      </c>
      <c r="Q81" s="14">
        <f t="shared" si="13"/>
        <v>-189.83992856596251</v>
      </c>
      <c r="R81" s="14">
        <f t="shared" si="13"/>
        <v>-603.12046911837297</v>
      </c>
      <c r="S81" s="14">
        <f t="shared" si="13"/>
        <v>-446.13334121552543</v>
      </c>
      <c r="T81" s="14">
        <f t="shared" si="13"/>
        <v>-669.91296056068222</v>
      </c>
      <c r="U81" s="14">
        <f t="shared" si="6"/>
        <v>-1555.8474575032401</v>
      </c>
      <c r="V81" s="15">
        <f t="shared" si="7"/>
        <v>-3147.886305371756</v>
      </c>
      <c r="W81" s="49"/>
    </row>
    <row r="82" spans="1:23" s="50" customFormat="1" hidden="1" outlineLevel="1" x14ac:dyDescent="0.25">
      <c r="A82" s="16" t="s">
        <v>117</v>
      </c>
      <c r="B82" s="17" t="s">
        <v>19</v>
      </c>
      <c r="C82" s="18" t="s">
        <v>17</v>
      </c>
      <c r="D82" s="126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>
        <f t="shared" si="6"/>
        <v>0</v>
      </c>
      <c r="V82" s="23">
        <f t="shared" si="7"/>
        <v>0</v>
      </c>
      <c r="W82" s="49"/>
    </row>
    <row r="83" spans="1:23" s="50" customFormat="1" ht="31.5" hidden="1" outlineLevel="1" x14ac:dyDescent="0.25">
      <c r="A83" s="16" t="s">
        <v>118</v>
      </c>
      <c r="B83" s="26" t="s">
        <v>21</v>
      </c>
      <c r="C83" s="18" t="s">
        <v>17</v>
      </c>
      <c r="D83" s="126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>
        <f t="shared" si="6"/>
        <v>0</v>
      </c>
      <c r="V83" s="23">
        <f t="shared" si="7"/>
        <v>0</v>
      </c>
      <c r="W83" s="49"/>
    </row>
    <row r="84" spans="1:23" s="50" customFormat="1" ht="31.5" hidden="1" outlineLevel="1" x14ac:dyDescent="0.25">
      <c r="A84" s="16" t="s">
        <v>119</v>
      </c>
      <c r="B84" s="26" t="s">
        <v>23</v>
      </c>
      <c r="C84" s="18" t="s">
        <v>17</v>
      </c>
      <c r="D84" s="126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>
        <f t="shared" si="6"/>
        <v>0</v>
      </c>
      <c r="V84" s="23">
        <f t="shared" si="7"/>
        <v>0</v>
      </c>
      <c r="W84" s="49"/>
    </row>
    <row r="85" spans="1:23" s="50" customFormat="1" ht="31.5" hidden="1" outlineLevel="1" x14ac:dyDescent="0.25">
      <c r="A85" s="16" t="s">
        <v>120</v>
      </c>
      <c r="B85" s="26" t="s">
        <v>25</v>
      </c>
      <c r="C85" s="18" t="s">
        <v>17</v>
      </c>
      <c r="D85" s="126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>
        <f t="shared" si="6"/>
        <v>0</v>
      </c>
      <c r="V85" s="23">
        <f t="shared" si="7"/>
        <v>0</v>
      </c>
      <c r="W85" s="49"/>
    </row>
    <row r="86" spans="1:23" s="50" customFormat="1" hidden="1" outlineLevel="1" x14ac:dyDescent="0.25">
      <c r="A86" s="16" t="s">
        <v>121</v>
      </c>
      <c r="B86" s="17" t="s">
        <v>27</v>
      </c>
      <c r="C86" s="18" t="s">
        <v>17</v>
      </c>
      <c r="D86" s="126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>
        <f t="shared" si="6"/>
        <v>0</v>
      </c>
      <c r="V86" s="23">
        <f t="shared" si="7"/>
        <v>0</v>
      </c>
      <c r="W86" s="49"/>
    </row>
    <row r="87" spans="1:23" s="50" customFormat="1" collapsed="1" x14ac:dyDescent="0.25">
      <c r="A87" s="16" t="s">
        <v>122</v>
      </c>
      <c r="B87" s="17" t="s">
        <v>29</v>
      </c>
      <c r="C87" s="18" t="s">
        <v>17</v>
      </c>
      <c r="D87" s="126">
        <f>D29-D44</f>
        <v>-263.73321759912005</v>
      </c>
      <c r="E87" s="22">
        <f t="shared" ref="E87:T87" si="14">E29-E44</f>
        <v>-314.12597776232587</v>
      </c>
      <c r="F87" s="22">
        <f t="shared" si="14"/>
        <v>-808.80571624249342</v>
      </c>
      <c r="G87" s="22">
        <f t="shared" si="14"/>
        <v>-402.08357469600787</v>
      </c>
      <c r="H87" s="22">
        <f t="shared" si="14"/>
        <v>-342.6764065444745</v>
      </c>
      <c r="I87" s="22">
        <f t="shared" si="14"/>
        <v>-165.49263176090381</v>
      </c>
      <c r="J87" s="22">
        <f t="shared" si="14"/>
        <v>-409.26398684523974</v>
      </c>
      <c r="K87" s="22">
        <f t="shared" si="14"/>
        <v>-74.17385758585533</v>
      </c>
      <c r="L87" s="22">
        <f t="shared" si="14"/>
        <v>-349.10899104674218</v>
      </c>
      <c r="M87" s="22">
        <f t="shared" si="14"/>
        <v>-84.059454060079588</v>
      </c>
      <c r="N87" s="22">
        <f t="shared" si="14"/>
        <v>-409.22317045900263</v>
      </c>
      <c r="O87" s="22">
        <f t="shared" si="14"/>
        <v>-131.87357030408612</v>
      </c>
      <c r="P87" s="22">
        <f t="shared" si="14"/>
        <v>-511.20623283515488</v>
      </c>
      <c r="Q87" s="22">
        <f t="shared" si="14"/>
        <v>-189.8399285659998</v>
      </c>
      <c r="R87" s="22">
        <f t="shared" si="14"/>
        <v>-603.76240722977309</v>
      </c>
      <c r="S87" s="22">
        <f t="shared" si="14"/>
        <v>-446.77527932692556</v>
      </c>
      <c r="T87" s="22">
        <f t="shared" si="14"/>
        <v>-670.55489867208235</v>
      </c>
      <c r="U87" s="22">
        <f t="shared" si="6"/>
        <v>-1494.2982962998581</v>
      </c>
      <c r="V87" s="23">
        <f t="shared" si="7"/>
        <v>-3295.7960936324694</v>
      </c>
      <c r="W87" s="49"/>
    </row>
    <row r="88" spans="1:23" s="50" customFormat="1" hidden="1" outlineLevel="1" x14ac:dyDescent="0.25">
      <c r="A88" s="16" t="s">
        <v>123</v>
      </c>
      <c r="B88" s="17" t="s">
        <v>31</v>
      </c>
      <c r="C88" s="18" t="s">
        <v>17</v>
      </c>
      <c r="D88" s="126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>
        <f t="shared" si="6"/>
        <v>0</v>
      </c>
      <c r="V88" s="23">
        <f t="shared" si="7"/>
        <v>0</v>
      </c>
      <c r="W88" s="49"/>
    </row>
    <row r="89" spans="1:23" s="50" customFormat="1" collapsed="1" x14ac:dyDescent="0.25">
      <c r="A89" s="16" t="s">
        <v>124</v>
      </c>
      <c r="B89" s="17" t="s">
        <v>33</v>
      </c>
      <c r="C89" s="18" t="s">
        <v>17</v>
      </c>
      <c r="D89" s="126">
        <f>D31-D46</f>
        <v>0</v>
      </c>
      <c r="E89" s="22">
        <f t="shared" ref="E89:T90" si="15">E31-E46</f>
        <v>-4.678299999999469E-4</v>
      </c>
      <c r="F89" s="22">
        <f t="shared" si="15"/>
        <v>0</v>
      </c>
      <c r="G89" s="22">
        <f t="shared" si="15"/>
        <v>1.2930054023200006</v>
      </c>
      <c r="H89" s="22">
        <f t="shared" si="15"/>
        <v>-0.8375846408474581</v>
      </c>
      <c r="I89" s="22">
        <f t="shared" si="15"/>
        <v>-2.1599988464515718E-10</v>
      </c>
      <c r="J89" s="22">
        <f t="shared" si="15"/>
        <v>1.1834560931120752</v>
      </c>
      <c r="K89" s="22">
        <f t="shared" si="15"/>
        <v>0</v>
      </c>
      <c r="L89" s="22">
        <f t="shared" si="15"/>
        <v>0.12210382467783848</v>
      </c>
      <c r="M89" s="22">
        <f t="shared" si="15"/>
        <v>0</v>
      </c>
      <c r="N89" s="22">
        <f t="shared" si="15"/>
        <v>5.1371541347568899</v>
      </c>
      <c r="O89" s="22">
        <f t="shared" si="15"/>
        <v>0</v>
      </c>
      <c r="P89" s="22">
        <f t="shared" si="15"/>
        <v>1.7738988067576551</v>
      </c>
      <c r="Q89" s="22">
        <f t="shared" si="15"/>
        <v>0</v>
      </c>
      <c r="R89" s="22">
        <f t="shared" si="15"/>
        <v>0.1416927185055496</v>
      </c>
      <c r="S89" s="22">
        <f t="shared" si="15"/>
        <v>0.1416927185055496</v>
      </c>
      <c r="T89" s="22">
        <f t="shared" si="15"/>
        <v>0.1416927185055496</v>
      </c>
      <c r="U89" s="22">
        <f t="shared" si="6"/>
        <v>1.4346981206095504</v>
      </c>
      <c r="V89" s="23">
        <f t="shared" si="7"/>
        <v>7.6624136554680993</v>
      </c>
      <c r="W89" s="49"/>
    </row>
    <row r="90" spans="1:23" s="50" customFormat="1" x14ac:dyDescent="0.25">
      <c r="A90" s="16" t="s">
        <v>125</v>
      </c>
      <c r="B90" s="17" t="s">
        <v>35</v>
      </c>
      <c r="C90" s="18" t="s">
        <v>17</v>
      </c>
      <c r="D90" s="126">
        <f>D32-D47</f>
        <v>0</v>
      </c>
      <c r="E90" s="22">
        <f t="shared" si="15"/>
        <v>0</v>
      </c>
      <c r="F90" s="22">
        <f t="shared" si="15"/>
        <v>-91.595425083085956</v>
      </c>
      <c r="G90" s="22">
        <f t="shared" si="15"/>
        <v>-65.142699774688253</v>
      </c>
      <c r="H90" s="22">
        <f t="shared" si="15"/>
        <v>13.731494402872841</v>
      </c>
      <c r="I90" s="22">
        <f t="shared" si="15"/>
        <v>0</v>
      </c>
      <c r="J90" s="22">
        <f t="shared" si="15"/>
        <v>91.774460161627303</v>
      </c>
      <c r="K90" s="22">
        <f t="shared" si="15"/>
        <v>0</v>
      </c>
      <c r="L90" s="22">
        <f t="shared" si="15"/>
        <v>0</v>
      </c>
      <c r="M90" s="22">
        <f t="shared" si="15"/>
        <v>0</v>
      </c>
      <c r="N90" s="22">
        <f t="shared" si="15"/>
        <v>0</v>
      </c>
      <c r="O90" s="22">
        <f t="shared" si="15"/>
        <v>0</v>
      </c>
      <c r="P90" s="22">
        <f t="shared" si="15"/>
        <v>0</v>
      </c>
      <c r="Q90" s="22">
        <f t="shared" si="15"/>
        <v>0</v>
      </c>
      <c r="R90" s="22">
        <f t="shared" si="15"/>
        <v>0</v>
      </c>
      <c r="S90" s="22">
        <f t="shared" si="15"/>
        <v>0</v>
      </c>
      <c r="T90" s="22">
        <f t="shared" si="15"/>
        <v>0</v>
      </c>
      <c r="U90" s="22">
        <f t="shared" si="6"/>
        <v>-65.142699774688253</v>
      </c>
      <c r="V90" s="23">
        <f t="shared" si="7"/>
        <v>105.50595456450014</v>
      </c>
      <c r="W90" s="49"/>
    </row>
    <row r="91" spans="1:23" s="50" customFormat="1" hidden="1" outlineLevel="1" x14ac:dyDescent="0.25">
      <c r="A91" s="16" t="s">
        <v>126</v>
      </c>
      <c r="B91" s="17" t="s">
        <v>37</v>
      </c>
      <c r="C91" s="18" t="s">
        <v>17</v>
      </c>
      <c r="D91" s="126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>
        <f t="shared" si="6"/>
        <v>0</v>
      </c>
      <c r="V91" s="23">
        <f t="shared" si="7"/>
        <v>0</v>
      </c>
      <c r="W91" s="49"/>
    </row>
    <row r="92" spans="1:23" s="50" customFormat="1" ht="31.5" hidden="1" outlineLevel="1" x14ac:dyDescent="0.25">
      <c r="A92" s="16" t="s">
        <v>127</v>
      </c>
      <c r="B92" s="48" t="s">
        <v>39</v>
      </c>
      <c r="C92" s="18" t="s">
        <v>17</v>
      </c>
      <c r="D92" s="126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>
        <f t="shared" si="6"/>
        <v>0</v>
      </c>
      <c r="V92" s="23">
        <f t="shared" si="7"/>
        <v>0</v>
      </c>
      <c r="W92" s="49"/>
    </row>
    <row r="93" spans="1:23" s="50" customFormat="1" hidden="1" outlineLevel="1" x14ac:dyDescent="0.25">
      <c r="A93" s="16" t="s">
        <v>128</v>
      </c>
      <c r="B93" s="26" t="s">
        <v>41</v>
      </c>
      <c r="C93" s="18" t="s">
        <v>17</v>
      </c>
      <c r="D93" s="126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>
        <f t="shared" si="6"/>
        <v>0</v>
      </c>
      <c r="V93" s="23">
        <f t="shared" si="7"/>
        <v>0</v>
      </c>
      <c r="W93" s="49"/>
    </row>
    <row r="94" spans="1:23" s="50" customFormat="1" hidden="1" outlineLevel="1" x14ac:dyDescent="0.25">
      <c r="A94" s="16" t="s">
        <v>129</v>
      </c>
      <c r="B94" s="27" t="s">
        <v>43</v>
      </c>
      <c r="C94" s="18" t="s">
        <v>17</v>
      </c>
      <c r="D94" s="126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>
        <f t="shared" si="6"/>
        <v>0</v>
      </c>
      <c r="V94" s="23">
        <f t="shared" si="7"/>
        <v>0</v>
      </c>
      <c r="W94" s="49"/>
    </row>
    <row r="95" spans="1:23" s="50" customFormat="1" collapsed="1" x14ac:dyDescent="0.25">
      <c r="A95" s="16" t="s">
        <v>130</v>
      </c>
      <c r="B95" s="17" t="s">
        <v>45</v>
      </c>
      <c r="C95" s="18" t="s">
        <v>17</v>
      </c>
      <c r="D95" s="126">
        <f>D37-D52</f>
        <v>0</v>
      </c>
      <c r="E95" s="22">
        <f t="shared" ref="E95:T95" si="16">E37-E52</f>
        <v>1.7724000300000071</v>
      </c>
      <c r="F95" s="22">
        <f t="shared" si="16"/>
        <v>2.0717426300000028</v>
      </c>
      <c r="G95" s="22">
        <f t="shared" si="16"/>
        <v>1.6585950576147184</v>
      </c>
      <c r="H95" s="22">
        <f t="shared" si="16"/>
        <v>4.2401930762711899</v>
      </c>
      <c r="I95" s="22">
        <f t="shared" si="16"/>
        <v>3.7797320828758529E-11</v>
      </c>
      <c r="J95" s="22">
        <f t="shared" si="16"/>
        <v>27.999999999999872</v>
      </c>
      <c r="K95" s="22">
        <f t="shared" si="16"/>
        <v>3.7797320828758529E-11</v>
      </c>
      <c r="L95" s="22">
        <f t="shared" si="16"/>
        <v>0.50024539289461956</v>
      </c>
      <c r="M95" s="22">
        <f t="shared" si="16"/>
        <v>3.7797320828758529E-11</v>
      </c>
      <c r="N95" s="22">
        <f t="shared" si="16"/>
        <v>0.50024539289461956</v>
      </c>
      <c r="O95" s="22">
        <f t="shared" si="16"/>
        <v>3.7797320828758529E-11</v>
      </c>
      <c r="P95" s="22">
        <f t="shared" si="16"/>
        <v>0.50024539289461956</v>
      </c>
      <c r="Q95" s="22">
        <f t="shared" si="16"/>
        <v>3.7797320828758529E-11</v>
      </c>
      <c r="R95" s="22">
        <f t="shared" si="16"/>
        <v>0.50024539289461956</v>
      </c>
      <c r="S95" s="22">
        <f t="shared" si="16"/>
        <v>0.50024539289461956</v>
      </c>
      <c r="T95" s="22">
        <f t="shared" si="16"/>
        <v>0.50024539289461956</v>
      </c>
      <c r="U95" s="22">
        <f t="shared" si="6"/>
        <v>2.1588404506983245</v>
      </c>
      <c r="V95" s="23">
        <f t="shared" si="7"/>
        <v>34.74142004074416</v>
      </c>
      <c r="W95" s="49"/>
    </row>
    <row r="96" spans="1:23" s="50" customFormat="1" x14ac:dyDescent="0.25">
      <c r="A96" s="16" t="s">
        <v>131</v>
      </c>
      <c r="B96" s="47" t="s">
        <v>132</v>
      </c>
      <c r="C96" s="18" t="s">
        <v>17</v>
      </c>
      <c r="D96" s="126">
        <f>D97-D103</f>
        <v>-12.634</v>
      </c>
      <c r="E96" s="22">
        <f t="shared" ref="E96:T96" si="17">E97-E103</f>
        <v>-33.332020599999993</v>
      </c>
      <c r="F96" s="22">
        <f t="shared" si="17"/>
        <v>-142.50810622000003</v>
      </c>
      <c r="G96" s="22">
        <f t="shared" si="17"/>
        <v>-624.25389176127101</v>
      </c>
      <c r="H96" s="22">
        <f t="shared" si="17"/>
        <v>-569.06834604800019</v>
      </c>
      <c r="I96" s="22">
        <f t="shared" si="17"/>
        <v>154.12061728045063</v>
      </c>
      <c r="J96" s="22">
        <f t="shared" si="17"/>
        <v>-1136.4600129501503</v>
      </c>
      <c r="K96" s="22">
        <f t="shared" si="17"/>
        <v>-121.03736815436031</v>
      </c>
      <c r="L96" s="22">
        <f t="shared" si="17"/>
        <v>-156.25143375811791</v>
      </c>
      <c r="M96" s="22">
        <f t="shared" si="17"/>
        <v>-428.10404025854524</v>
      </c>
      <c r="N96" s="22">
        <f t="shared" si="17"/>
        <v>-157.47608495351915</v>
      </c>
      <c r="O96" s="22">
        <f t="shared" si="17"/>
        <v>-449.98089788092074</v>
      </c>
      <c r="P96" s="22">
        <f t="shared" si="17"/>
        <v>-158.51341371646924</v>
      </c>
      <c r="Q96" s="22">
        <f t="shared" si="17"/>
        <v>-474.3095790806222</v>
      </c>
      <c r="R96" s="22">
        <f t="shared" si="17"/>
        <v>-159.59646891085845</v>
      </c>
      <c r="S96" s="22">
        <f t="shared" si="17"/>
        <v>-226.95545805402554</v>
      </c>
      <c r="T96" s="22">
        <f t="shared" si="17"/>
        <v>-167.49930623922657</v>
      </c>
      <c r="U96" s="22">
        <f t="shared" si="6"/>
        <v>-2170.5206179092943</v>
      </c>
      <c r="V96" s="23">
        <f t="shared" si="7"/>
        <v>-2504.8650665763412</v>
      </c>
      <c r="W96" s="49"/>
    </row>
    <row r="97" spans="1:23" s="50" customFormat="1" x14ac:dyDescent="0.25">
      <c r="A97" s="16" t="s">
        <v>133</v>
      </c>
      <c r="B97" s="48" t="s">
        <v>134</v>
      </c>
      <c r="C97" s="18" t="s">
        <v>17</v>
      </c>
      <c r="D97" s="126">
        <v>40.067600000000006</v>
      </c>
      <c r="E97" s="22">
        <v>65.056960400000008</v>
      </c>
      <c r="F97" s="22">
        <v>41.414931429999996</v>
      </c>
      <c r="G97" s="22">
        <v>10</v>
      </c>
      <c r="H97" s="22">
        <v>363.96174537999997</v>
      </c>
      <c r="I97" s="22">
        <v>543.69299999999998</v>
      </c>
      <c r="J97" s="22">
        <v>0</v>
      </c>
      <c r="K97" s="22">
        <v>285.32378906289301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f t="shared" si="6"/>
        <v>839.01678906289294</v>
      </c>
      <c r="V97" s="23">
        <f t="shared" si="7"/>
        <v>363.96174537999997</v>
      </c>
      <c r="W97" s="49"/>
    </row>
    <row r="98" spans="1:23" s="50" customFormat="1" x14ac:dyDescent="0.25">
      <c r="A98" s="16" t="s">
        <v>135</v>
      </c>
      <c r="B98" s="26" t="s">
        <v>136</v>
      </c>
      <c r="C98" s="18" t="s">
        <v>17</v>
      </c>
      <c r="D98" s="126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f t="shared" si="6"/>
        <v>0</v>
      </c>
      <c r="V98" s="23">
        <f t="shared" si="7"/>
        <v>0</v>
      </c>
      <c r="W98" s="49"/>
    </row>
    <row r="99" spans="1:23" s="50" customFormat="1" x14ac:dyDescent="0.25">
      <c r="A99" s="16" t="s">
        <v>137</v>
      </c>
      <c r="B99" s="26" t="s">
        <v>138</v>
      </c>
      <c r="C99" s="18" t="s">
        <v>17</v>
      </c>
      <c r="D99" s="126">
        <v>0</v>
      </c>
      <c r="E99" s="22">
        <v>0</v>
      </c>
      <c r="F99" s="22">
        <v>0.74047878</v>
      </c>
      <c r="G99" s="22">
        <v>0</v>
      </c>
      <c r="H99" s="22">
        <v>5.4118005800000004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f t="shared" si="6"/>
        <v>0</v>
      </c>
      <c r="V99" s="23">
        <f t="shared" si="7"/>
        <v>5.4118005800000004</v>
      </c>
      <c r="W99" s="49"/>
    </row>
    <row r="100" spans="1:23" s="50" customFormat="1" x14ac:dyDescent="0.25">
      <c r="A100" s="16" t="s">
        <v>139</v>
      </c>
      <c r="B100" s="26" t="s">
        <v>140</v>
      </c>
      <c r="C100" s="18" t="s">
        <v>17</v>
      </c>
      <c r="D100" s="126">
        <v>0</v>
      </c>
      <c r="E100" s="22">
        <v>0</v>
      </c>
      <c r="F100" s="22">
        <v>17.0620923</v>
      </c>
      <c r="G100" s="22">
        <v>0</v>
      </c>
      <c r="H100" s="22">
        <v>340.09112789999995</v>
      </c>
      <c r="I100" s="22">
        <v>543.69299999999998</v>
      </c>
      <c r="J100" s="22">
        <v>0</v>
      </c>
      <c r="K100" s="22">
        <v>285.32378906289301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f t="shared" si="6"/>
        <v>829.01678906289294</v>
      </c>
      <c r="V100" s="23">
        <f t="shared" si="7"/>
        <v>340.09112789999995</v>
      </c>
      <c r="W100" s="49"/>
    </row>
    <row r="101" spans="1:23" s="50" customFormat="1" x14ac:dyDescent="0.25">
      <c r="A101" s="16" t="s">
        <v>141</v>
      </c>
      <c r="B101" s="28" t="s">
        <v>142</v>
      </c>
      <c r="C101" s="18" t="s">
        <v>17</v>
      </c>
      <c r="D101" s="126">
        <v>0</v>
      </c>
      <c r="E101" s="22">
        <v>0</v>
      </c>
      <c r="F101" s="22">
        <v>17.0620923</v>
      </c>
      <c r="G101" s="22">
        <v>0</v>
      </c>
      <c r="H101" s="22">
        <v>340.09112789999995</v>
      </c>
      <c r="I101" s="22">
        <v>543.69299999999998</v>
      </c>
      <c r="J101" s="22">
        <v>0</v>
      </c>
      <c r="K101" s="22">
        <v>285.32378906289301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f t="shared" si="6"/>
        <v>829.01678906289294</v>
      </c>
      <c r="V101" s="23">
        <f t="shared" si="7"/>
        <v>340.09112789999995</v>
      </c>
      <c r="W101" s="49"/>
    </row>
    <row r="102" spans="1:23" s="50" customFormat="1" x14ac:dyDescent="0.25">
      <c r="A102" s="16" t="s">
        <v>143</v>
      </c>
      <c r="B102" s="27" t="s">
        <v>144</v>
      </c>
      <c r="C102" s="18" t="s">
        <v>17</v>
      </c>
      <c r="D102" s="126">
        <f>D97-D98-D99-D100</f>
        <v>40.067600000000006</v>
      </c>
      <c r="E102" s="22">
        <f t="shared" ref="E102:T102" si="18">E97-E98-E99-E100</f>
        <v>65.056960400000008</v>
      </c>
      <c r="F102" s="22">
        <f t="shared" si="18"/>
        <v>23.612360349999999</v>
      </c>
      <c r="G102" s="22">
        <f t="shared" si="18"/>
        <v>10</v>
      </c>
      <c r="H102" s="22">
        <f t="shared" si="18"/>
        <v>18.458816900000045</v>
      </c>
      <c r="I102" s="22">
        <f t="shared" si="18"/>
        <v>0</v>
      </c>
      <c r="J102" s="22">
        <f t="shared" si="18"/>
        <v>0</v>
      </c>
      <c r="K102" s="22">
        <f t="shared" si="18"/>
        <v>0</v>
      </c>
      <c r="L102" s="22">
        <f t="shared" si="18"/>
        <v>0</v>
      </c>
      <c r="M102" s="22">
        <f t="shared" si="18"/>
        <v>0</v>
      </c>
      <c r="N102" s="22">
        <f t="shared" si="18"/>
        <v>0</v>
      </c>
      <c r="O102" s="22">
        <f t="shared" si="18"/>
        <v>0</v>
      </c>
      <c r="P102" s="22">
        <f t="shared" si="18"/>
        <v>0</v>
      </c>
      <c r="Q102" s="22">
        <f t="shared" si="18"/>
        <v>0</v>
      </c>
      <c r="R102" s="22">
        <f t="shared" si="18"/>
        <v>0</v>
      </c>
      <c r="S102" s="22">
        <f t="shared" si="18"/>
        <v>0</v>
      </c>
      <c r="T102" s="22">
        <f t="shared" si="18"/>
        <v>0</v>
      </c>
      <c r="U102" s="22">
        <f t="shared" si="6"/>
        <v>10</v>
      </c>
      <c r="V102" s="23">
        <f t="shared" si="7"/>
        <v>18.458816900000045</v>
      </c>
      <c r="W102" s="49"/>
    </row>
    <row r="103" spans="1:23" s="50" customFormat="1" x14ac:dyDescent="0.25">
      <c r="A103" s="16" t="s">
        <v>145</v>
      </c>
      <c r="B103" s="25" t="s">
        <v>100</v>
      </c>
      <c r="C103" s="18" t="s">
        <v>17</v>
      </c>
      <c r="D103" s="126">
        <v>52.701600000000006</v>
      </c>
      <c r="E103" s="22">
        <v>98.388981000000001</v>
      </c>
      <c r="F103" s="22">
        <v>183.92303765000003</v>
      </c>
      <c r="G103" s="22">
        <v>634.25389176127101</v>
      </c>
      <c r="H103" s="22">
        <v>933.03009142800022</v>
      </c>
      <c r="I103" s="22">
        <v>389.57238271954935</v>
      </c>
      <c r="J103" s="22">
        <v>1136.4600129501503</v>
      </c>
      <c r="K103" s="22">
        <v>406.36115721725332</v>
      </c>
      <c r="L103" s="22">
        <v>156.25143375811791</v>
      </c>
      <c r="M103" s="22">
        <v>428.10404025854524</v>
      </c>
      <c r="N103" s="22">
        <v>157.47608495351915</v>
      </c>
      <c r="O103" s="22">
        <v>449.98089788092074</v>
      </c>
      <c r="P103" s="22">
        <v>158.51341371646924</v>
      </c>
      <c r="Q103" s="22">
        <v>474.3095790806222</v>
      </c>
      <c r="R103" s="22">
        <v>159.59646891085845</v>
      </c>
      <c r="S103" s="22">
        <v>226.95545805402554</v>
      </c>
      <c r="T103" s="22">
        <v>167.49930623922657</v>
      </c>
      <c r="U103" s="22">
        <f t="shared" si="6"/>
        <v>3009.5374069721875</v>
      </c>
      <c r="V103" s="23">
        <f t="shared" si="7"/>
        <v>2868.8268119563413</v>
      </c>
      <c r="W103" s="49"/>
    </row>
    <row r="104" spans="1:23" s="50" customFormat="1" x14ac:dyDescent="0.25">
      <c r="A104" s="16" t="s">
        <v>146</v>
      </c>
      <c r="B104" s="27" t="s">
        <v>147</v>
      </c>
      <c r="C104" s="18" t="s">
        <v>17</v>
      </c>
      <c r="D104" s="126">
        <v>0.47949999999999998</v>
      </c>
      <c r="E104" s="22">
        <v>1.6887579999999998</v>
      </c>
      <c r="F104" s="22">
        <v>1.69977</v>
      </c>
      <c r="G104" s="22">
        <v>1.819552970730419</v>
      </c>
      <c r="H104" s="22">
        <v>1.9591307600000001</v>
      </c>
      <c r="I104" s="22">
        <v>1.4472774402194064</v>
      </c>
      <c r="J104" s="22">
        <v>1.7450670000000315</v>
      </c>
      <c r="K104" s="22">
        <v>1.4472774402195909</v>
      </c>
      <c r="L104" s="22">
        <v>1.7400670000000751</v>
      </c>
      <c r="M104" s="22">
        <v>1.4472774402196582</v>
      </c>
      <c r="N104" s="22">
        <v>1.7400670000000751</v>
      </c>
      <c r="O104" s="22">
        <v>1.4472774402195054</v>
      </c>
      <c r="P104" s="22">
        <v>1.7400670000000751</v>
      </c>
      <c r="Q104" s="22">
        <v>1.4472774402195054</v>
      </c>
      <c r="R104" s="22">
        <v>1.7400670000000751</v>
      </c>
      <c r="S104" s="22">
        <v>1.4472774402195054</v>
      </c>
      <c r="T104" s="22">
        <v>1.7400670000000751</v>
      </c>
      <c r="U104" s="22">
        <f t="shared" si="6"/>
        <v>10.503217612047589</v>
      </c>
      <c r="V104" s="23">
        <f t="shared" si="7"/>
        <v>12.404532760000405</v>
      </c>
      <c r="W104" s="49"/>
    </row>
    <row r="105" spans="1:23" s="50" customFormat="1" x14ac:dyDescent="0.25">
      <c r="A105" s="16" t="s">
        <v>148</v>
      </c>
      <c r="B105" s="27" t="s">
        <v>149</v>
      </c>
      <c r="C105" s="18" t="s">
        <v>17</v>
      </c>
      <c r="D105" s="126">
        <v>4.1580000000000004</v>
      </c>
      <c r="E105" s="22">
        <v>6.2154069999999999</v>
      </c>
      <c r="F105" s="22">
        <v>26.902252000000001</v>
      </c>
      <c r="G105" s="22">
        <v>61.624779817013767</v>
      </c>
      <c r="H105" s="22">
        <v>31.920102070000002</v>
      </c>
      <c r="I105" s="22">
        <v>36.254071754000002</v>
      </c>
      <c r="J105" s="22">
        <v>43.368244090266138</v>
      </c>
      <c r="K105" s="22">
        <v>36.254071754000002</v>
      </c>
      <c r="L105" s="22">
        <v>31.255089692500004</v>
      </c>
      <c r="M105" s="22">
        <v>36.254071754000002</v>
      </c>
      <c r="N105" s="22">
        <v>31.255089692500004</v>
      </c>
      <c r="O105" s="22">
        <v>36.254071754000002</v>
      </c>
      <c r="P105" s="22">
        <v>31.255089692500004</v>
      </c>
      <c r="Q105" s="22">
        <v>36.254071754000002</v>
      </c>
      <c r="R105" s="22">
        <v>31.255089692500004</v>
      </c>
      <c r="S105" s="22">
        <v>55.168443809340012</v>
      </c>
      <c r="T105" s="22">
        <v>31.255089692500004</v>
      </c>
      <c r="U105" s="22">
        <f t="shared" si="6"/>
        <v>298.06358239635375</v>
      </c>
      <c r="V105" s="23">
        <f t="shared" si="7"/>
        <v>231.56379462276618</v>
      </c>
      <c r="W105" s="49"/>
    </row>
    <row r="106" spans="1:23" s="50" customFormat="1" x14ac:dyDescent="0.25">
      <c r="A106" s="16" t="s">
        <v>150</v>
      </c>
      <c r="B106" s="27" t="s">
        <v>151</v>
      </c>
      <c r="C106" s="18" t="s">
        <v>17</v>
      </c>
      <c r="D106" s="126">
        <v>0</v>
      </c>
      <c r="E106" s="22">
        <v>24.563849999999999</v>
      </c>
      <c r="F106" s="22">
        <v>96.090999999999994</v>
      </c>
      <c r="G106" s="22">
        <v>557.28805897352686</v>
      </c>
      <c r="H106" s="22">
        <v>767.67121999000005</v>
      </c>
      <c r="I106" s="22">
        <v>334.36606352532999</v>
      </c>
      <c r="J106" s="22">
        <v>1071.0608214918846</v>
      </c>
      <c r="K106" s="22">
        <v>356.14719802303375</v>
      </c>
      <c r="L106" s="22">
        <v>114.75023048961779</v>
      </c>
      <c r="M106" s="22">
        <v>377.16495106432558</v>
      </c>
      <c r="N106" s="22">
        <v>115.80518258572334</v>
      </c>
      <c r="O106" s="22">
        <v>399.64882468670123</v>
      </c>
      <c r="P106" s="22">
        <v>116.83066354292504</v>
      </c>
      <c r="Q106" s="22">
        <v>423.97750588640264</v>
      </c>
      <c r="R106" s="22">
        <v>117.89472048376047</v>
      </c>
      <c r="S106" s="22">
        <v>165.85835551008756</v>
      </c>
      <c r="T106" s="22">
        <v>125.69549395629159</v>
      </c>
      <c r="U106" s="22">
        <f t="shared" si="6"/>
        <v>2614.4509576694077</v>
      </c>
      <c r="V106" s="23">
        <f t="shared" si="7"/>
        <v>2429.7083325402027</v>
      </c>
      <c r="W106" s="49"/>
    </row>
    <row r="107" spans="1:23" s="50" customFormat="1" x14ac:dyDescent="0.25">
      <c r="A107" s="16" t="s">
        <v>152</v>
      </c>
      <c r="B107" s="28" t="s">
        <v>153</v>
      </c>
      <c r="C107" s="18" t="s">
        <v>17</v>
      </c>
      <c r="D107" s="126">
        <v>0</v>
      </c>
      <c r="E107" s="22">
        <v>24.563849999999999</v>
      </c>
      <c r="F107" s="22">
        <v>96.090999999999994</v>
      </c>
      <c r="G107" s="22">
        <v>557.28805897352686</v>
      </c>
      <c r="H107" s="22">
        <v>767.67121999000005</v>
      </c>
      <c r="I107" s="22">
        <v>334.36606352532999</v>
      </c>
      <c r="J107" s="22">
        <v>1071.0608214918846</v>
      </c>
      <c r="K107" s="22">
        <v>356.14719802303375</v>
      </c>
      <c r="L107" s="22">
        <v>114.75023048961779</v>
      </c>
      <c r="M107" s="22">
        <v>377.16495106432558</v>
      </c>
      <c r="N107" s="22">
        <v>115.80518258572334</v>
      </c>
      <c r="O107" s="22">
        <v>399.64882468670123</v>
      </c>
      <c r="P107" s="22">
        <v>116.83066354292504</v>
      </c>
      <c r="Q107" s="22">
        <v>423.97750588640264</v>
      </c>
      <c r="R107" s="22">
        <v>117.89472048376047</v>
      </c>
      <c r="S107" s="22">
        <v>165.85835551008756</v>
      </c>
      <c r="T107" s="22">
        <v>125.69549395629159</v>
      </c>
      <c r="U107" s="22">
        <f t="shared" si="6"/>
        <v>2614.4509576694077</v>
      </c>
      <c r="V107" s="23">
        <f t="shared" si="7"/>
        <v>2429.7083325402027</v>
      </c>
      <c r="W107" s="49"/>
    </row>
    <row r="108" spans="1:23" s="50" customFormat="1" x14ac:dyDescent="0.25">
      <c r="A108" s="16" t="s">
        <v>154</v>
      </c>
      <c r="B108" s="27" t="s">
        <v>155</v>
      </c>
      <c r="C108" s="18" t="s">
        <v>17</v>
      </c>
      <c r="D108" s="126">
        <f>D103-D104-D105-D106</f>
        <v>48.064100000000003</v>
      </c>
      <c r="E108" s="22">
        <f t="shared" ref="E108:T108" si="19">E103-E104-E105-E106</f>
        <v>65.920966000000007</v>
      </c>
      <c r="F108" s="22">
        <f t="shared" si="19"/>
        <v>59.230015650000027</v>
      </c>
      <c r="G108" s="22">
        <f t="shared" si="19"/>
        <v>13.521499999999946</v>
      </c>
      <c r="H108" s="22">
        <f t="shared" si="19"/>
        <v>131.47963860800019</v>
      </c>
      <c r="I108" s="22">
        <f t="shared" si="19"/>
        <v>17.504969999999958</v>
      </c>
      <c r="J108" s="22">
        <f t="shared" si="19"/>
        <v>20.285880367999425</v>
      </c>
      <c r="K108" s="22">
        <f t="shared" si="19"/>
        <v>12.512609999999995</v>
      </c>
      <c r="L108" s="22">
        <f t="shared" si="19"/>
        <v>8.5060465760000454</v>
      </c>
      <c r="M108" s="22">
        <f t="shared" si="19"/>
        <v>13.237740000000031</v>
      </c>
      <c r="N108" s="22">
        <f t="shared" si="19"/>
        <v>8.6757456752957296</v>
      </c>
      <c r="O108" s="22">
        <f t="shared" si="19"/>
        <v>12.630723999999987</v>
      </c>
      <c r="P108" s="22">
        <f t="shared" si="19"/>
        <v>8.6875934810441322</v>
      </c>
      <c r="Q108" s="22">
        <f t="shared" si="19"/>
        <v>12.630724000000043</v>
      </c>
      <c r="R108" s="22">
        <f t="shared" si="19"/>
        <v>8.7065917345979074</v>
      </c>
      <c r="S108" s="22">
        <f t="shared" si="19"/>
        <v>4.4813812943784797</v>
      </c>
      <c r="T108" s="22">
        <f t="shared" si="19"/>
        <v>8.8086555904349098</v>
      </c>
      <c r="U108" s="22">
        <f t="shared" si="6"/>
        <v>86.519649294378439</v>
      </c>
      <c r="V108" s="23">
        <f t="shared" si="7"/>
        <v>195.15015203337234</v>
      </c>
      <c r="W108" s="49"/>
    </row>
    <row r="109" spans="1:23" s="50" customFormat="1" x14ac:dyDescent="0.25">
      <c r="A109" s="16" t="s">
        <v>156</v>
      </c>
      <c r="B109" s="47" t="s">
        <v>157</v>
      </c>
      <c r="C109" s="18" t="s">
        <v>17</v>
      </c>
      <c r="D109" s="126">
        <f>D81+D96</f>
        <v>-276.36721759912007</v>
      </c>
      <c r="E109" s="22">
        <f t="shared" ref="E109:T109" si="20">E81+E96</f>
        <v>-345.68606616232557</v>
      </c>
      <c r="F109" s="22">
        <f t="shared" si="20"/>
        <v>-1040.8375049155791</v>
      </c>
      <c r="G109" s="22">
        <f t="shared" si="20"/>
        <v>-1088.5285657720333</v>
      </c>
      <c r="H109" s="22">
        <f t="shared" si="20"/>
        <v>-894.61064975417753</v>
      </c>
      <c r="I109" s="22">
        <f t="shared" si="20"/>
        <v>-11.372014480631435</v>
      </c>
      <c r="J109" s="22">
        <f t="shared" si="20"/>
        <v>-1424.7660835406502</v>
      </c>
      <c r="K109" s="22">
        <f t="shared" si="20"/>
        <v>-195.21122574017789</v>
      </c>
      <c r="L109" s="22">
        <f t="shared" si="20"/>
        <v>-504.73807558728782</v>
      </c>
      <c r="M109" s="22">
        <f t="shared" si="20"/>
        <v>-512.16349431858703</v>
      </c>
      <c r="N109" s="22">
        <f t="shared" si="20"/>
        <v>-561.06185588487006</v>
      </c>
      <c r="O109" s="22">
        <f t="shared" si="20"/>
        <v>-581.85446818496916</v>
      </c>
      <c r="P109" s="22">
        <f t="shared" si="20"/>
        <v>-667.44550235197187</v>
      </c>
      <c r="Q109" s="22">
        <f t="shared" si="20"/>
        <v>-664.14950764658465</v>
      </c>
      <c r="R109" s="22">
        <f t="shared" si="20"/>
        <v>-762.71693802923141</v>
      </c>
      <c r="S109" s="22">
        <f t="shared" si="20"/>
        <v>-673.08879926955092</v>
      </c>
      <c r="T109" s="22">
        <f t="shared" si="20"/>
        <v>-837.41226679990882</v>
      </c>
      <c r="U109" s="22">
        <f t="shared" si="6"/>
        <v>-3726.3680754125344</v>
      </c>
      <c r="V109" s="23">
        <f t="shared" si="7"/>
        <v>-5652.7513719480976</v>
      </c>
      <c r="W109" s="49"/>
    </row>
    <row r="110" spans="1:23" s="50" customFormat="1" ht="31.5" hidden="1" outlineLevel="1" x14ac:dyDescent="0.25">
      <c r="A110" s="16" t="s">
        <v>158</v>
      </c>
      <c r="B110" s="48" t="s">
        <v>159</v>
      </c>
      <c r="C110" s="18" t="s">
        <v>17</v>
      </c>
      <c r="D110" s="126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>
        <f t="shared" si="6"/>
        <v>0</v>
      </c>
      <c r="V110" s="23">
        <f t="shared" si="7"/>
        <v>0</v>
      </c>
      <c r="W110" s="49"/>
    </row>
    <row r="111" spans="1:23" s="50" customFormat="1" ht="31.5" hidden="1" outlineLevel="1" x14ac:dyDescent="0.25">
      <c r="A111" s="16" t="s">
        <v>160</v>
      </c>
      <c r="B111" s="26" t="s">
        <v>21</v>
      </c>
      <c r="C111" s="18" t="s">
        <v>17</v>
      </c>
      <c r="D111" s="126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>
        <f t="shared" si="6"/>
        <v>0</v>
      </c>
      <c r="V111" s="23">
        <f t="shared" si="7"/>
        <v>0</v>
      </c>
      <c r="W111" s="49"/>
    </row>
    <row r="112" spans="1:23" s="50" customFormat="1" ht="31.5" hidden="1" outlineLevel="1" x14ac:dyDescent="0.25">
      <c r="A112" s="16" t="s">
        <v>161</v>
      </c>
      <c r="B112" s="26" t="s">
        <v>23</v>
      </c>
      <c r="C112" s="18" t="s">
        <v>17</v>
      </c>
      <c r="D112" s="126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>
        <f t="shared" si="6"/>
        <v>0</v>
      </c>
      <c r="V112" s="23">
        <f t="shared" si="7"/>
        <v>0</v>
      </c>
      <c r="W112" s="49"/>
    </row>
    <row r="113" spans="1:23" s="50" customFormat="1" ht="31.5" hidden="1" outlineLevel="1" x14ac:dyDescent="0.25">
      <c r="A113" s="16" t="s">
        <v>162</v>
      </c>
      <c r="B113" s="26" t="s">
        <v>25</v>
      </c>
      <c r="C113" s="18" t="s">
        <v>17</v>
      </c>
      <c r="D113" s="126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>
        <f t="shared" si="6"/>
        <v>0</v>
      </c>
      <c r="V113" s="23">
        <f t="shared" si="7"/>
        <v>0</v>
      </c>
      <c r="W113" s="49"/>
    </row>
    <row r="114" spans="1:23" s="50" customFormat="1" hidden="1" outlineLevel="1" x14ac:dyDescent="0.25">
      <c r="A114" s="16" t="s">
        <v>163</v>
      </c>
      <c r="B114" s="17" t="s">
        <v>27</v>
      </c>
      <c r="C114" s="18" t="s">
        <v>17</v>
      </c>
      <c r="D114" s="126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>
        <f t="shared" si="6"/>
        <v>0</v>
      </c>
      <c r="V114" s="23">
        <f t="shared" si="7"/>
        <v>0</v>
      </c>
      <c r="W114" s="49"/>
    </row>
    <row r="115" spans="1:23" s="50" customFormat="1" collapsed="1" x14ac:dyDescent="0.25">
      <c r="A115" s="16" t="s">
        <v>164</v>
      </c>
      <c r="B115" s="17" t="s">
        <v>29</v>
      </c>
      <c r="C115" s="18" t="s">
        <v>17</v>
      </c>
      <c r="D115" s="126">
        <v>-276.36721759912001</v>
      </c>
      <c r="E115" s="22">
        <v>-347.45799836232555</v>
      </c>
      <c r="F115" s="22">
        <v>-872.2849147624936</v>
      </c>
      <c r="G115" s="22">
        <v>-478.77666608822159</v>
      </c>
      <c r="H115" s="22">
        <v>-421.6819767424746</v>
      </c>
      <c r="I115" s="22">
        <v>-345.95128439108692</v>
      </c>
      <c r="J115" s="22">
        <v>-474.48440830350575</v>
      </c>
      <c r="K115" s="22">
        <v>-480.53501480310831</v>
      </c>
      <c r="L115" s="22">
        <v>-505.36042480485997</v>
      </c>
      <c r="M115" s="22">
        <v>-512.16349431862443</v>
      </c>
      <c r="N115" s="22">
        <v>-566.69925541252144</v>
      </c>
      <c r="O115" s="22">
        <v>-581.85446818500634</v>
      </c>
      <c r="P115" s="22">
        <v>-669.71964655162412</v>
      </c>
      <c r="Q115" s="22">
        <v>-664.14950764662137</v>
      </c>
      <c r="R115" s="22">
        <v>-763.35887614063176</v>
      </c>
      <c r="S115" s="22">
        <v>-673.73073738095059</v>
      </c>
      <c r="T115" s="22">
        <v>-838.05420491130849</v>
      </c>
      <c r="U115" s="22">
        <f t="shared" si="6"/>
        <v>-3737.1611728136195</v>
      </c>
      <c r="V115" s="23">
        <f t="shared" si="7"/>
        <v>-4239.3587928669258</v>
      </c>
      <c r="W115" s="49"/>
    </row>
    <row r="116" spans="1:23" s="50" customFormat="1" hidden="1" outlineLevel="1" x14ac:dyDescent="0.25">
      <c r="A116" s="16" t="s">
        <v>165</v>
      </c>
      <c r="B116" s="17" t="s">
        <v>31</v>
      </c>
      <c r="C116" s="18" t="s">
        <v>17</v>
      </c>
      <c r="D116" s="126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>
        <f t="shared" si="6"/>
        <v>0</v>
      </c>
      <c r="V116" s="23">
        <f t="shared" si="7"/>
        <v>0</v>
      </c>
      <c r="W116" s="49"/>
    </row>
    <row r="117" spans="1:23" s="50" customFormat="1" collapsed="1" x14ac:dyDescent="0.25">
      <c r="A117" s="16" t="s">
        <v>166</v>
      </c>
      <c r="B117" s="17" t="s">
        <v>33</v>
      </c>
      <c r="C117" s="18" t="s">
        <v>17</v>
      </c>
      <c r="D117" s="126">
        <v>0</v>
      </c>
      <c r="E117" s="22">
        <v>-4.6782999999993535E-4</v>
      </c>
      <c r="F117" s="22">
        <v>0</v>
      </c>
      <c r="G117" s="22">
        <v>1.2930054023200004</v>
      </c>
      <c r="H117" s="22">
        <v>-0.8375846408474581</v>
      </c>
      <c r="I117" s="22">
        <v>-2.1599998945021069E-10</v>
      </c>
      <c r="J117" s="22">
        <v>1.1834560931120752</v>
      </c>
      <c r="K117" s="22">
        <v>0</v>
      </c>
      <c r="L117" s="22">
        <v>0.12210382467783848</v>
      </c>
      <c r="M117" s="22">
        <v>0</v>
      </c>
      <c r="N117" s="22">
        <v>5.137154134756889</v>
      </c>
      <c r="O117" s="22">
        <v>0</v>
      </c>
      <c r="P117" s="22">
        <v>1.7738988067576551</v>
      </c>
      <c r="Q117" s="22">
        <v>0</v>
      </c>
      <c r="R117" s="22">
        <v>0.14169271850554957</v>
      </c>
      <c r="S117" s="22">
        <v>0.14169271850554957</v>
      </c>
      <c r="T117" s="22">
        <v>0.14169271850554957</v>
      </c>
      <c r="U117" s="22">
        <f t="shared" si="6"/>
        <v>1.4346981206095502</v>
      </c>
      <c r="V117" s="23">
        <f t="shared" si="7"/>
        <v>7.6624136554680984</v>
      </c>
      <c r="W117" s="49"/>
    </row>
    <row r="118" spans="1:23" s="50" customFormat="1" x14ac:dyDescent="0.25">
      <c r="A118" s="16" t="s">
        <v>167</v>
      </c>
      <c r="B118" s="17" t="s">
        <v>35</v>
      </c>
      <c r="C118" s="18" t="s">
        <v>17</v>
      </c>
      <c r="D118" s="126">
        <v>0</v>
      </c>
      <c r="E118" s="22">
        <v>0</v>
      </c>
      <c r="F118" s="22">
        <v>-154.21034251308612</v>
      </c>
      <c r="G118" s="22">
        <v>-622.70350014374628</v>
      </c>
      <c r="H118" s="22">
        <v>-491.9233238771273</v>
      </c>
      <c r="I118" s="22">
        <v>334.5792699106338</v>
      </c>
      <c r="J118" s="22">
        <v>-951.46513133025701</v>
      </c>
      <c r="K118" s="22">
        <v>285.32378906289301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f t="shared" si="6"/>
        <v>-2.8004411702194716</v>
      </c>
      <c r="V118" s="23">
        <f t="shared" si="7"/>
        <v>-1443.3884552073844</v>
      </c>
      <c r="W118" s="49"/>
    </row>
    <row r="119" spans="1:23" s="50" customFormat="1" hidden="1" outlineLevel="1" x14ac:dyDescent="0.25">
      <c r="A119" s="16" t="s">
        <v>168</v>
      </c>
      <c r="B119" s="17" t="s">
        <v>37</v>
      </c>
      <c r="C119" s="18" t="s">
        <v>17</v>
      </c>
      <c r="D119" s="126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>
        <f t="shared" si="6"/>
        <v>0</v>
      </c>
      <c r="V119" s="23">
        <f t="shared" si="7"/>
        <v>0</v>
      </c>
      <c r="W119" s="49"/>
    </row>
    <row r="120" spans="1:23" s="50" customFormat="1" ht="31.5" hidden="1" outlineLevel="1" x14ac:dyDescent="0.25">
      <c r="A120" s="16" t="s">
        <v>169</v>
      </c>
      <c r="B120" s="48" t="s">
        <v>39</v>
      </c>
      <c r="C120" s="18" t="s">
        <v>17</v>
      </c>
      <c r="D120" s="126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>
        <f t="shared" si="6"/>
        <v>0</v>
      </c>
      <c r="V120" s="23">
        <f t="shared" si="7"/>
        <v>0</v>
      </c>
      <c r="W120" s="49"/>
    </row>
    <row r="121" spans="1:23" s="50" customFormat="1" hidden="1" outlineLevel="1" x14ac:dyDescent="0.25">
      <c r="A121" s="16" t="s">
        <v>170</v>
      </c>
      <c r="B121" s="27" t="s">
        <v>41</v>
      </c>
      <c r="C121" s="18" t="s">
        <v>17</v>
      </c>
      <c r="D121" s="126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>
        <f t="shared" si="6"/>
        <v>0</v>
      </c>
      <c r="V121" s="23">
        <f t="shared" si="7"/>
        <v>0</v>
      </c>
      <c r="W121" s="49"/>
    </row>
    <row r="122" spans="1:23" s="50" customFormat="1" hidden="1" outlineLevel="1" x14ac:dyDescent="0.25">
      <c r="A122" s="16" t="s">
        <v>171</v>
      </c>
      <c r="B122" s="27" t="s">
        <v>43</v>
      </c>
      <c r="C122" s="18" t="s">
        <v>17</v>
      </c>
      <c r="D122" s="126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>
        <f t="shared" ref="U122:U158" si="21">G122+I122+K122+M122+O122+Q122+S122</f>
        <v>0</v>
      </c>
      <c r="V122" s="23">
        <f t="shared" ref="V122:V158" si="22">H122+J122+L122+N122+P122+R122+T122</f>
        <v>0</v>
      </c>
      <c r="W122" s="49"/>
    </row>
    <row r="123" spans="1:23" s="50" customFormat="1" collapsed="1" x14ac:dyDescent="0.25">
      <c r="A123" s="16" t="s">
        <v>172</v>
      </c>
      <c r="B123" s="17" t="s">
        <v>45</v>
      </c>
      <c r="C123" s="18" t="s">
        <v>17</v>
      </c>
      <c r="D123" s="126">
        <v>0</v>
      </c>
      <c r="E123" s="22">
        <v>1.7724000300000042</v>
      </c>
      <c r="F123" s="22">
        <v>-14.34224764</v>
      </c>
      <c r="G123" s="22">
        <v>11.658595057614715</v>
      </c>
      <c r="H123" s="22">
        <v>19.832235506271136</v>
      </c>
      <c r="I123" s="22">
        <v>3.77985998056829E-11</v>
      </c>
      <c r="J123" s="22">
        <v>-1.2369127944111825E-13</v>
      </c>
      <c r="K123" s="22">
        <v>3.77985998056829E-11</v>
      </c>
      <c r="L123" s="22">
        <v>0.50024539289461978</v>
      </c>
      <c r="M123" s="22">
        <v>3.77985998056829E-11</v>
      </c>
      <c r="N123" s="22">
        <v>0.50024539289461978</v>
      </c>
      <c r="O123" s="22">
        <v>3.77985998056829E-11</v>
      </c>
      <c r="P123" s="22">
        <v>0.50024539289461978</v>
      </c>
      <c r="Q123" s="22">
        <v>3.77985998056829E-11</v>
      </c>
      <c r="R123" s="22">
        <v>0.50024539289461978</v>
      </c>
      <c r="S123" s="22">
        <v>0.50024539289461978</v>
      </c>
      <c r="T123" s="22">
        <v>0.50024539289461978</v>
      </c>
      <c r="U123" s="22">
        <f t="shared" si="21"/>
        <v>12.15884045069833</v>
      </c>
      <c r="V123" s="23">
        <f t="shared" si="22"/>
        <v>22.333462470744109</v>
      </c>
      <c r="W123" s="49"/>
    </row>
    <row r="124" spans="1:23" s="50" customFormat="1" x14ac:dyDescent="0.25">
      <c r="A124" s="16" t="s">
        <v>173</v>
      </c>
      <c r="B124" s="47" t="s">
        <v>174</v>
      </c>
      <c r="C124" s="18" t="s">
        <v>17</v>
      </c>
      <c r="D124" s="126">
        <f>D130+D132+D133+D138</f>
        <v>-47.727199999999996</v>
      </c>
      <c r="E124" s="22">
        <f t="shared" ref="E124:T124" si="23">E130+E132+E133+E138</f>
        <v>-66.344399999999993</v>
      </c>
      <c r="F124" s="22">
        <f t="shared" si="23"/>
        <v>15.384902629999997</v>
      </c>
      <c r="G124" s="22">
        <f t="shared" si="23"/>
        <v>0</v>
      </c>
      <c r="H124" s="22">
        <f t="shared" si="23"/>
        <v>-106.53864949697743</v>
      </c>
      <c r="I124" s="22">
        <f t="shared" si="23"/>
        <v>-2.2744028961262619</v>
      </c>
      <c r="J124" s="22">
        <f t="shared" si="23"/>
        <v>0.23669121862241504</v>
      </c>
      <c r="K124" s="22">
        <f t="shared" si="23"/>
        <v>-39.042245148035505</v>
      </c>
      <c r="L124" s="22">
        <f t="shared" si="23"/>
        <v>0</v>
      </c>
      <c r="M124" s="22">
        <f t="shared" si="23"/>
        <v>-102.43269886371733</v>
      </c>
      <c r="N124" s="22">
        <f t="shared" si="23"/>
        <v>0</v>
      </c>
      <c r="O124" s="22">
        <f t="shared" si="23"/>
        <v>-116.37089363699371</v>
      </c>
      <c r="P124" s="22">
        <f t="shared" si="23"/>
        <v>0</v>
      </c>
      <c r="Q124" s="22">
        <f t="shared" si="23"/>
        <v>-132.82990152931671</v>
      </c>
      <c r="R124" s="22">
        <f>R130+R132+R133+R138</f>
        <v>0</v>
      </c>
      <c r="S124" s="22">
        <f t="shared" si="23"/>
        <v>-134.61775985391009</v>
      </c>
      <c r="T124" s="22">
        <f t="shared" si="23"/>
        <v>0</v>
      </c>
      <c r="U124" s="22">
        <f t="shared" si="21"/>
        <v>-527.56790192809956</v>
      </c>
      <c r="V124" s="23">
        <f t="shared" si="22"/>
        <v>-106.30195827835502</v>
      </c>
      <c r="W124" s="49"/>
    </row>
    <row r="125" spans="1:23" s="50" customFormat="1" hidden="1" outlineLevel="1" x14ac:dyDescent="0.25">
      <c r="A125" s="16" t="s">
        <v>175</v>
      </c>
      <c r="B125" s="17" t="s">
        <v>19</v>
      </c>
      <c r="C125" s="18" t="s">
        <v>17</v>
      </c>
      <c r="D125" s="126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>
        <f t="shared" si="21"/>
        <v>0</v>
      </c>
      <c r="V125" s="23">
        <f t="shared" si="22"/>
        <v>0</v>
      </c>
      <c r="W125" s="49"/>
    </row>
    <row r="126" spans="1:23" s="50" customFormat="1" ht="31.5" hidden="1" outlineLevel="1" x14ac:dyDescent="0.25">
      <c r="A126" s="16" t="s">
        <v>176</v>
      </c>
      <c r="B126" s="26" t="s">
        <v>21</v>
      </c>
      <c r="C126" s="18" t="s">
        <v>17</v>
      </c>
      <c r="D126" s="126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>
        <f t="shared" si="21"/>
        <v>0</v>
      </c>
      <c r="V126" s="23">
        <f t="shared" si="22"/>
        <v>0</v>
      </c>
      <c r="W126" s="49"/>
    </row>
    <row r="127" spans="1:23" s="50" customFormat="1" ht="31.5" hidden="1" outlineLevel="1" x14ac:dyDescent="0.25">
      <c r="A127" s="16" t="s">
        <v>177</v>
      </c>
      <c r="B127" s="26" t="s">
        <v>23</v>
      </c>
      <c r="C127" s="18" t="s">
        <v>17</v>
      </c>
      <c r="D127" s="126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>
        <f t="shared" si="21"/>
        <v>0</v>
      </c>
      <c r="V127" s="23">
        <f t="shared" si="22"/>
        <v>0</v>
      </c>
      <c r="W127" s="49"/>
    </row>
    <row r="128" spans="1:23" s="50" customFormat="1" ht="31.5" hidden="1" outlineLevel="1" x14ac:dyDescent="0.25">
      <c r="A128" s="16" t="s">
        <v>178</v>
      </c>
      <c r="B128" s="26" t="s">
        <v>25</v>
      </c>
      <c r="C128" s="18" t="s">
        <v>17</v>
      </c>
      <c r="D128" s="126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>
        <f t="shared" si="21"/>
        <v>0</v>
      </c>
      <c r="V128" s="23">
        <f t="shared" si="22"/>
        <v>0</v>
      </c>
      <c r="W128" s="49"/>
    </row>
    <row r="129" spans="1:23" s="50" customFormat="1" hidden="1" outlineLevel="1" x14ac:dyDescent="0.25">
      <c r="A129" s="16" t="s">
        <v>179</v>
      </c>
      <c r="B129" s="25" t="s">
        <v>180</v>
      </c>
      <c r="C129" s="18" t="s">
        <v>17</v>
      </c>
      <c r="D129" s="126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>
        <f t="shared" si="21"/>
        <v>0</v>
      </c>
      <c r="V129" s="23">
        <f t="shared" si="22"/>
        <v>0</v>
      </c>
      <c r="W129" s="49"/>
    </row>
    <row r="130" spans="1:23" s="50" customFormat="1" collapsed="1" x14ac:dyDescent="0.25">
      <c r="A130" s="16" t="s">
        <v>181</v>
      </c>
      <c r="B130" s="25" t="s">
        <v>182</v>
      </c>
      <c r="C130" s="18" t="s">
        <v>17</v>
      </c>
      <c r="D130" s="126">
        <v>-47.727199999999996</v>
      </c>
      <c r="E130" s="22">
        <v>-66.344399999999993</v>
      </c>
      <c r="F130" s="22">
        <v>15.384902629999997</v>
      </c>
      <c r="G130" s="22">
        <v>0</v>
      </c>
      <c r="H130" s="22">
        <v>-105.70106505629946</v>
      </c>
      <c r="I130" s="22">
        <v>-69.190256878217383</v>
      </c>
      <c r="J130" s="22">
        <v>0</v>
      </c>
      <c r="K130" s="22">
        <v>-96.107002960621671</v>
      </c>
      <c r="L130" s="22">
        <v>-0.12446984351449167</v>
      </c>
      <c r="M130" s="22">
        <v>-102.43269886372489</v>
      </c>
      <c r="N130" s="22">
        <v>-1.1274799055303018</v>
      </c>
      <c r="O130" s="22">
        <v>-116.37089363700127</v>
      </c>
      <c r="P130" s="22">
        <v>-0.45482883993045503</v>
      </c>
      <c r="Q130" s="22">
        <v>-132.82990152932427</v>
      </c>
      <c r="R130" s="22">
        <v>-0.12838762228003386</v>
      </c>
      <c r="S130" s="22">
        <v>-134.74614747619012</v>
      </c>
      <c r="T130" s="22">
        <v>-0.12838762228003386</v>
      </c>
      <c r="U130" s="22">
        <f t="shared" si="21"/>
        <v>-651.67690134507961</v>
      </c>
      <c r="V130" s="23">
        <f t="shared" si="22"/>
        <v>-107.66461888983477</v>
      </c>
      <c r="W130" s="49"/>
    </row>
    <row r="131" spans="1:23" s="50" customFormat="1" hidden="1" outlineLevel="1" x14ac:dyDescent="0.25">
      <c r="A131" s="16" t="s">
        <v>183</v>
      </c>
      <c r="B131" s="25" t="s">
        <v>184</v>
      </c>
      <c r="C131" s="18" t="s">
        <v>17</v>
      </c>
      <c r="D131" s="126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>
        <f t="shared" si="21"/>
        <v>0</v>
      </c>
      <c r="V131" s="23">
        <f t="shared" si="22"/>
        <v>0</v>
      </c>
      <c r="W131" s="49"/>
    </row>
    <row r="132" spans="1:23" s="50" customFormat="1" collapsed="1" x14ac:dyDescent="0.25">
      <c r="A132" s="16" t="s">
        <v>185</v>
      </c>
      <c r="B132" s="25" t="s">
        <v>186</v>
      </c>
      <c r="C132" s="18" t="s">
        <v>17</v>
      </c>
      <c r="D132" s="126">
        <v>0</v>
      </c>
      <c r="E132" s="22">
        <v>0</v>
      </c>
      <c r="F132" s="22">
        <v>0</v>
      </c>
      <c r="G132" s="22">
        <v>0</v>
      </c>
      <c r="H132" s="22">
        <v>-0.83758444067796567</v>
      </c>
      <c r="I132" s="22">
        <v>-4.319999789004214E-11</v>
      </c>
      <c r="J132" s="22">
        <v>0.23669121862241504</v>
      </c>
      <c r="K132" s="22">
        <v>0</v>
      </c>
      <c r="L132" s="22">
        <v>2.4420764935567697E-2</v>
      </c>
      <c r="M132" s="22">
        <v>0</v>
      </c>
      <c r="N132" s="22">
        <v>1.0274308269513779</v>
      </c>
      <c r="O132" s="22">
        <v>0</v>
      </c>
      <c r="P132" s="22">
        <v>0.35477976135153105</v>
      </c>
      <c r="Q132" s="22">
        <v>0</v>
      </c>
      <c r="R132" s="22">
        <v>2.8338543701109914E-2</v>
      </c>
      <c r="S132" s="22">
        <v>2.8338543701109914E-2</v>
      </c>
      <c r="T132" s="22">
        <v>2.8338543701109914E-2</v>
      </c>
      <c r="U132" s="22">
        <f t="shared" si="21"/>
        <v>2.8338543657909915E-2</v>
      </c>
      <c r="V132" s="23">
        <f t="shared" si="22"/>
        <v>0.86241521858514569</v>
      </c>
      <c r="W132" s="49"/>
    </row>
    <row r="133" spans="1:23" s="50" customFormat="1" x14ac:dyDescent="0.25">
      <c r="A133" s="16" t="s">
        <v>187</v>
      </c>
      <c r="B133" s="25" t="s">
        <v>188</v>
      </c>
      <c r="C133" s="18" t="s">
        <v>17</v>
      </c>
      <c r="D133" s="126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66.915853982126762</v>
      </c>
      <c r="J133" s="22">
        <v>0</v>
      </c>
      <c r="K133" s="22">
        <v>57.064757812578605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f t="shared" si="21"/>
        <v>123.98061179470537</v>
      </c>
      <c r="V133" s="23">
        <f t="shared" si="22"/>
        <v>0</v>
      </c>
      <c r="W133" s="49"/>
    </row>
    <row r="134" spans="1:23" s="50" customFormat="1" hidden="1" outlineLevel="1" x14ac:dyDescent="0.25">
      <c r="A134" s="16" t="s">
        <v>189</v>
      </c>
      <c r="B134" s="25" t="s">
        <v>190</v>
      </c>
      <c r="C134" s="18" t="s">
        <v>17</v>
      </c>
      <c r="D134" s="126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>
        <f t="shared" si="21"/>
        <v>0</v>
      </c>
      <c r="V134" s="23">
        <f t="shared" si="22"/>
        <v>0</v>
      </c>
      <c r="W134" s="49"/>
    </row>
    <row r="135" spans="1:23" s="50" customFormat="1" ht="31.5" hidden="1" outlineLevel="1" x14ac:dyDescent="0.25">
      <c r="A135" s="16" t="s">
        <v>191</v>
      </c>
      <c r="B135" s="25" t="s">
        <v>39</v>
      </c>
      <c r="C135" s="18" t="s">
        <v>17</v>
      </c>
      <c r="D135" s="126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>
        <f t="shared" si="21"/>
        <v>0</v>
      </c>
      <c r="V135" s="23">
        <f t="shared" si="22"/>
        <v>0</v>
      </c>
      <c r="W135" s="49"/>
    </row>
    <row r="136" spans="1:23" s="50" customFormat="1" hidden="1" outlineLevel="1" x14ac:dyDescent="0.25">
      <c r="A136" s="16" t="s">
        <v>192</v>
      </c>
      <c r="B136" s="27" t="s">
        <v>193</v>
      </c>
      <c r="C136" s="18" t="s">
        <v>17</v>
      </c>
      <c r="D136" s="126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>
        <f t="shared" si="21"/>
        <v>0</v>
      </c>
      <c r="V136" s="23">
        <f t="shared" si="22"/>
        <v>0</v>
      </c>
      <c r="W136" s="49"/>
    </row>
    <row r="137" spans="1:23" s="50" customFormat="1" hidden="1" outlineLevel="1" x14ac:dyDescent="0.25">
      <c r="A137" s="16" t="s">
        <v>194</v>
      </c>
      <c r="B137" s="27" t="s">
        <v>43</v>
      </c>
      <c r="C137" s="18" t="s">
        <v>17</v>
      </c>
      <c r="D137" s="126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>
        <f t="shared" si="21"/>
        <v>0</v>
      </c>
      <c r="V137" s="23">
        <f t="shared" si="22"/>
        <v>0</v>
      </c>
      <c r="W137" s="49"/>
    </row>
    <row r="138" spans="1:23" s="50" customFormat="1" collapsed="1" x14ac:dyDescent="0.25">
      <c r="A138" s="16" t="s">
        <v>195</v>
      </c>
      <c r="B138" s="25" t="s">
        <v>196</v>
      </c>
      <c r="C138" s="18" t="s">
        <v>17</v>
      </c>
      <c r="D138" s="126">
        <v>0</v>
      </c>
      <c r="E138" s="22">
        <v>0</v>
      </c>
      <c r="F138" s="22">
        <v>0</v>
      </c>
      <c r="G138" s="22">
        <v>0</v>
      </c>
      <c r="H138" s="22">
        <v>0</v>
      </c>
      <c r="I138" s="22">
        <v>7.5597199611365806E-12</v>
      </c>
      <c r="J138" s="22">
        <v>0</v>
      </c>
      <c r="K138" s="22">
        <v>7.5597199611365806E-12</v>
      </c>
      <c r="L138" s="22">
        <v>0.10004907857892396</v>
      </c>
      <c r="M138" s="22">
        <v>7.5597199611365806E-12</v>
      </c>
      <c r="N138" s="22">
        <v>0.10004907857892396</v>
      </c>
      <c r="O138" s="22">
        <v>7.5597199611365806E-12</v>
      </c>
      <c r="P138" s="22">
        <v>0.10004907857892396</v>
      </c>
      <c r="Q138" s="22">
        <v>7.5597199611365806E-12</v>
      </c>
      <c r="R138" s="22">
        <v>0.10004907857892396</v>
      </c>
      <c r="S138" s="22">
        <v>0.10004907857892396</v>
      </c>
      <c r="T138" s="22">
        <v>0.10004907857892396</v>
      </c>
      <c r="U138" s="22">
        <f t="shared" si="21"/>
        <v>0.10004907861672256</v>
      </c>
      <c r="V138" s="23">
        <f t="shared" si="22"/>
        <v>0.50024539289461978</v>
      </c>
      <c r="W138" s="49"/>
    </row>
    <row r="139" spans="1:23" s="50" customFormat="1" x14ac:dyDescent="0.25">
      <c r="A139" s="16" t="s">
        <v>197</v>
      </c>
      <c r="B139" s="47" t="s">
        <v>198</v>
      </c>
      <c r="C139" s="18" t="s">
        <v>17</v>
      </c>
      <c r="D139" s="126">
        <f>D109-D124</f>
        <v>-228.64001759912009</v>
      </c>
      <c r="E139" s="22">
        <f t="shared" ref="E139:T139" si="24">E109-E124</f>
        <v>-279.34166616232557</v>
      </c>
      <c r="F139" s="22">
        <f t="shared" si="24"/>
        <v>-1056.222407545579</v>
      </c>
      <c r="G139" s="22">
        <f t="shared" si="24"/>
        <v>-1088.5285657720333</v>
      </c>
      <c r="H139" s="22">
        <f t="shared" si="24"/>
        <v>-788.0720002572001</v>
      </c>
      <c r="I139" s="22">
        <f t="shared" si="24"/>
        <v>-9.0976115845051737</v>
      </c>
      <c r="J139" s="22">
        <f t="shared" si="24"/>
        <v>-1425.0027747592726</v>
      </c>
      <c r="K139" s="22">
        <f t="shared" si="24"/>
        <v>-156.16898059214239</v>
      </c>
      <c r="L139" s="22">
        <f t="shared" si="24"/>
        <v>-504.73807558728782</v>
      </c>
      <c r="M139" s="22">
        <f t="shared" si="24"/>
        <v>-409.73079545486968</v>
      </c>
      <c r="N139" s="22">
        <f t="shared" si="24"/>
        <v>-561.06185588487006</v>
      </c>
      <c r="O139" s="22">
        <f t="shared" si="24"/>
        <v>-465.48357454797542</v>
      </c>
      <c r="P139" s="22">
        <f t="shared" si="24"/>
        <v>-667.44550235197187</v>
      </c>
      <c r="Q139" s="22">
        <f t="shared" si="24"/>
        <v>-531.31960611726799</v>
      </c>
      <c r="R139" s="22">
        <f t="shared" si="24"/>
        <v>-762.71693802923141</v>
      </c>
      <c r="S139" s="22">
        <f t="shared" si="24"/>
        <v>-538.4710394156408</v>
      </c>
      <c r="T139" s="22">
        <f t="shared" si="24"/>
        <v>-837.41226679990882</v>
      </c>
      <c r="U139" s="22">
        <f t="shared" si="21"/>
        <v>-3198.8001734844347</v>
      </c>
      <c r="V139" s="23">
        <f t="shared" si="22"/>
        <v>-5546.4494136697431</v>
      </c>
      <c r="W139" s="49"/>
    </row>
    <row r="140" spans="1:23" s="50" customFormat="1" hidden="1" outlineLevel="1" x14ac:dyDescent="0.25">
      <c r="A140" s="16" t="s">
        <v>199</v>
      </c>
      <c r="B140" s="17" t="s">
        <v>19</v>
      </c>
      <c r="C140" s="18" t="s">
        <v>17</v>
      </c>
      <c r="D140" s="126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>
        <f t="shared" si="21"/>
        <v>0</v>
      </c>
      <c r="V140" s="23">
        <f t="shared" si="22"/>
        <v>0</v>
      </c>
      <c r="W140" s="49"/>
    </row>
    <row r="141" spans="1:23" s="50" customFormat="1" ht="31.5" hidden="1" outlineLevel="1" x14ac:dyDescent="0.25">
      <c r="A141" s="16" t="s">
        <v>200</v>
      </c>
      <c r="B141" s="26" t="s">
        <v>21</v>
      </c>
      <c r="C141" s="18" t="s">
        <v>17</v>
      </c>
      <c r="D141" s="126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>
        <f t="shared" si="21"/>
        <v>0</v>
      </c>
      <c r="V141" s="23">
        <f t="shared" si="22"/>
        <v>0</v>
      </c>
      <c r="W141" s="49"/>
    </row>
    <row r="142" spans="1:23" s="50" customFormat="1" ht="31.5" hidden="1" outlineLevel="1" x14ac:dyDescent="0.25">
      <c r="A142" s="16" t="s">
        <v>201</v>
      </c>
      <c r="B142" s="26" t="s">
        <v>23</v>
      </c>
      <c r="C142" s="18" t="s">
        <v>17</v>
      </c>
      <c r="D142" s="126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>
        <f t="shared" si="21"/>
        <v>0</v>
      </c>
      <c r="V142" s="23">
        <f t="shared" si="22"/>
        <v>0</v>
      </c>
      <c r="W142" s="49"/>
    </row>
    <row r="143" spans="1:23" s="50" customFormat="1" ht="31.5" hidden="1" outlineLevel="1" x14ac:dyDescent="0.25">
      <c r="A143" s="16" t="s">
        <v>202</v>
      </c>
      <c r="B143" s="26" t="s">
        <v>25</v>
      </c>
      <c r="C143" s="18" t="s">
        <v>17</v>
      </c>
      <c r="D143" s="126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>
        <f t="shared" si="21"/>
        <v>0</v>
      </c>
      <c r="V143" s="23">
        <f t="shared" si="22"/>
        <v>0</v>
      </c>
      <c r="W143" s="49"/>
    </row>
    <row r="144" spans="1:23" s="50" customFormat="1" hidden="1" outlineLevel="1" x14ac:dyDescent="0.25">
      <c r="A144" s="16" t="s">
        <v>203</v>
      </c>
      <c r="B144" s="17" t="s">
        <v>27</v>
      </c>
      <c r="C144" s="18" t="s">
        <v>17</v>
      </c>
      <c r="D144" s="126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>
        <f t="shared" si="21"/>
        <v>0</v>
      </c>
      <c r="V144" s="23">
        <f t="shared" si="22"/>
        <v>0</v>
      </c>
      <c r="W144" s="49"/>
    </row>
    <row r="145" spans="1:23" s="50" customFormat="1" collapsed="1" x14ac:dyDescent="0.25">
      <c r="A145" s="16" t="s">
        <v>204</v>
      </c>
      <c r="B145" s="17" t="s">
        <v>29</v>
      </c>
      <c r="C145" s="18" t="s">
        <v>17</v>
      </c>
      <c r="D145" s="126">
        <f>D115-D130</f>
        <v>-228.64001759912003</v>
      </c>
      <c r="E145" s="22">
        <f t="shared" ref="E145:T145" si="25">E115-E130</f>
        <v>-281.11359836232555</v>
      </c>
      <c r="F145" s="22">
        <f t="shared" si="25"/>
        <v>-887.66981739249354</v>
      </c>
      <c r="G145" s="22">
        <f t="shared" si="25"/>
        <v>-478.77666608822159</v>
      </c>
      <c r="H145" s="22">
        <f t="shared" si="25"/>
        <v>-315.98091168617515</v>
      </c>
      <c r="I145" s="22">
        <f t="shared" si="25"/>
        <v>-276.76102751286953</v>
      </c>
      <c r="J145" s="22">
        <f t="shared" si="25"/>
        <v>-474.48440830350575</v>
      </c>
      <c r="K145" s="22">
        <f t="shared" si="25"/>
        <v>-384.42801184248663</v>
      </c>
      <c r="L145" s="22">
        <f t="shared" si="25"/>
        <v>-505.2359549613455</v>
      </c>
      <c r="M145" s="22">
        <f t="shared" si="25"/>
        <v>-409.73079545489952</v>
      </c>
      <c r="N145" s="22">
        <f t="shared" si="25"/>
        <v>-565.57177550699112</v>
      </c>
      <c r="O145" s="22">
        <f t="shared" si="25"/>
        <v>-465.48357454800509</v>
      </c>
      <c r="P145" s="22">
        <f t="shared" si="25"/>
        <v>-669.26481771169369</v>
      </c>
      <c r="Q145" s="22">
        <f t="shared" si="25"/>
        <v>-531.3196061172971</v>
      </c>
      <c r="R145" s="22">
        <f t="shared" si="25"/>
        <v>-763.23048851835176</v>
      </c>
      <c r="S145" s="22">
        <f t="shared" si="25"/>
        <v>-538.98458990476047</v>
      </c>
      <c r="T145" s="22">
        <f t="shared" si="25"/>
        <v>-837.92581728902849</v>
      </c>
      <c r="U145" s="22">
        <f t="shared" si="21"/>
        <v>-3085.4842714685401</v>
      </c>
      <c r="V145" s="23">
        <f t="shared" si="22"/>
        <v>-4131.6941739770909</v>
      </c>
      <c r="W145" s="49"/>
    </row>
    <row r="146" spans="1:23" s="50" customFormat="1" hidden="1" outlineLevel="1" x14ac:dyDescent="0.25">
      <c r="A146" s="16" t="s">
        <v>205</v>
      </c>
      <c r="B146" s="17" t="s">
        <v>31</v>
      </c>
      <c r="C146" s="18" t="s">
        <v>17</v>
      </c>
      <c r="D146" s="126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>
        <f t="shared" si="21"/>
        <v>0</v>
      </c>
      <c r="V146" s="23">
        <f t="shared" si="22"/>
        <v>0</v>
      </c>
      <c r="W146" s="49"/>
    </row>
    <row r="147" spans="1:23" s="50" customFormat="1" collapsed="1" x14ac:dyDescent="0.25">
      <c r="A147" s="16" t="s">
        <v>206</v>
      </c>
      <c r="B147" s="48" t="s">
        <v>33</v>
      </c>
      <c r="C147" s="18" t="s">
        <v>17</v>
      </c>
      <c r="D147" s="126">
        <f>D117-D132</f>
        <v>0</v>
      </c>
      <c r="E147" s="22">
        <f t="shared" ref="E147:T148" si="26">E117-E132</f>
        <v>-4.6782999999993535E-4</v>
      </c>
      <c r="F147" s="22">
        <f t="shared" si="26"/>
        <v>0</v>
      </c>
      <c r="G147" s="22">
        <f t="shared" si="26"/>
        <v>1.2930054023200004</v>
      </c>
      <c r="H147" s="22">
        <f t="shared" si="26"/>
        <v>-2.0016949242585014E-7</v>
      </c>
      <c r="I147" s="22">
        <f t="shared" si="26"/>
        <v>-1.7279999156016856E-10</v>
      </c>
      <c r="J147" s="22">
        <f t="shared" si="26"/>
        <v>0.94676487448966018</v>
      </c>
      <c r="K147" s="22">
        <f t="shared" si="26"/>
        <v>0</v>
      </c>
      <c r="L147" s="22">
        <f t="shared" si="26"/>
        <v>9.7683059742270789E-2</v>
      </c>
      <c r="M147" s="22">
        <f t="shared" si="26"/>
        <v>0</v>
      </c>
      <c r="N147" s="22">
        <f t="shared" si="26"/>
        <v>4.1097233078055115</v>
      </c>
      <c r="O147" s="22">
        <f t="shared" si="26"/>
        <v>0</v>
      </c>
      <c r="P147" s="22">
        <f t="shared" si="26"/>
        <v>1.419119045406124</v>
      </c>
      <c r="Q147" s="22">
        <f t="shared" si="26"/>
        <v>0</v>
      </c>
      <c r="R147" s="22">
        <f t="shared" si="26"/>
        <v>0.11335417480443966</v>
      </c>
      <c r="S147" s="22">
        <f t="shared" si="26"/>
        <v>0.11335417480443966</v>
      </c>
      <c r="T147" s="22">
        <f t="shared" si="26"/>
        <v>0.11335417480443966</v>
      </c>
      <c r="U147" s="22">
        <f t="shared" si="21"/>
        <v>1.4063595769516399</v>
      </c>
      <c r="V147" s="23">
        <f t="shared" si="22"/>
        <v>6.7999984368829534</v>
      </c>
      <c r="W147" s="49"/>
    </row>
    <row r="148" spans="1:23" s="50" customFormat="1" x14ac:dyDescent="0.25">
      <c r="A148" s="16" t="s">
        <v>207</v>
      </c>
      <c r="B148" s="17" t="s">
        <v>35</v>
      </c>
      <c r="C148" s="18" t="s">
        <v>17</v>
      </c>
      <c r="D148" s="126">
        <f>D118-D133</f>
        <v>0</v>
      </c>
      <c r="E148" s="22">
        <f t="shared" si="26"/>
        <v>0</v>
      </c>
      <c r="F148" s="22">
        <f t="shared" si="26"/>
        <v>-154.21034251308612</v>
      </c>
      <c r="G148" s="22">
        <f t="shared" si="26"/>
        <v>-622.70350014374628</v>
      </c>
      <c r="H148" s="22">
        <f t="shared" si="26"/>
        <v>-491.9233238771273</v>
      </c>
      <c r="I148" s="22">
        <f t="shared" si="26"/>
        <v>267.66341592850705</v>
      </c>
      <c r="J148" s="22">
        <f t="shared" si="26"/>
        <v>-951.46513133025701</v>
      </c>
      <c r="K148" s="22">
        <f t="shared" si="26"/>
        <v>228.25903125031442</v>
      </c>
      <c r="L148" s="22">
        <f t="shared" si="26"/>
        <v>0</v>
      </c>
      <c r="M148" s="22">
        <f t="shared" si="26"/>
        <v>0</v>
      </c>
      <c r="N148" s="22">
        <f t="shared" si="26"/>
        <v>0</v>
      </c>
      <c r="O148" s="22">
        <f t="shared" si="26"/>
        <v>0</v>
      </c>
      <c r="P148" s="22">
        <f t="shared" si="26"/>
        <v>0</v>
      </c>
      <c r="Q148" s="22">
        <f t="shared" si="26"/>
        <v>0</v>
      </c>
      <c r="R148" s="22">
        <f t="shared" si="26"/>
        <v>0</v>
      </c>
      <c r="S148" s="22">
        <f t="shared" si="26"/>
        <v>0</v>
      </c>
      <c r="T148" s="22">
        <f t="shared" si="26"/>
        <v>0</v>
      </c>
      <c r="U148" s="22">
        <f t="shared" si="21"/>
        <v>-126.78105296492481</v>
      </c>
      <c r="V148" s="23">
        <f t="shared" si="22"/>
        <v>-1443.3884552073844</v>
      </c>
      <c r="W148" s="49"/>
    </row>
    <row r="149" spans="1:23" s="50" customFormat="1" hidden="1" outlineLevel="1" x14ac:dyDescent="0.25">
      <c r="A149" s="16" t="s">
        <v>208</v>
      </c>
      <c r="B149" s="17" t="s">
        <v>37</v>
      </c>
      <c r="C149" s="18" t="s">
        <v>17</v>
      </c>
      <c r="D149" s="126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>
        <f t="shared" si="21"/>
        <v>0</v>
      </c>
      <c r="V149" s="23">
        <f t="shared" si="22"/>
        <v>0</v>
      </c>
      <c r="W149" s="49"/>
    </row>
    <row r="150" spans="1:23" s="50" customFormat="1" ht="31.5" hidden="1" outlineLevel="1" x14ac:dyDescent="0.25">
      <c r="A150" s="16" t="s">
        <v>209</v>
      </c>
      <c r="B150" s="48" t="s">
        <v>39</v>
      </c>
      <c r="C150" s="18" t="s">
        <v>17</v>
      </c>
      <c r="D150" s="126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>
        <f t="shared" si="21"/>
        <v>0</v>
      </c>
      <c r="V150" s="23">
        <f t="shared" si="22"/>
        <v>0</v>
      </c>
      <c r="W150" s="49"/>
    </row>
    <row r="151" spans="1:23" s="50" customFormat="1" hidden="1" outlineLevel="1" x14ac:dyDescent="0.25">
      <c r="A151" s="16" t="s">
        <v>210</v>
      </c>
      <c r="B151" s="27" t="s">
        <v>41</v>
      </c>
      <c r="C151" s="18" t="s">
        <v>17</v>
      </c>
      <c r="D151" s="126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>
        <f t="shared" si="21"/>
        <v>0</v>
      </c>
      <c r="V151" s="23">
        <f t="shared" si="22"/>
        <v>0</v>
      </c>
      <c r="W151" s="49"/>
    </row>
    <row r="152" spans="1:23" s="50" customFormat="1" hidden="1" outlineLevel="1" x14ac:dyDescent="0.25">
      <c r="A152" s="16" t="s">
        <v>211</v>
      </c>
      <c r="B152" s="27" t="s">
        <v>43</v>
      </c>
      <c r="C152" s="18" t="s">
        <v>17</v>
      </c>
      <c r="D152" s="126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>
        <f t="shared" si="21"/>
        <v>0</v>
      </c>
      <c r="V152" s="23">
        <f t="shared" si="22"/>
        <v>0</v>
      </c>
      <c r="W152" s="49"/>
    </row>
    <row r="153" spans="1:23" s="50" customFormat="1" collapsed="1" x14ac:dyDescent="0.25">
      <c r="A153" s="16" t="s">
        <v>212</v>
      </c>
      <c r="B153" s="17" t="s">
        <v>45</v>
      </c>
      <c r="C153" s="18" t="s">
        <v>17</v>
      </c>
      <c r="D153" s="126">
        <f>D123-D138</f>
        <v>0</v>
      </c>
      <c r="E153" s="22">
        <f t="shared" ref="E153:T153" si="27">E123-E138</f>
        <v>1.7724000300000042</v>
      </c>
      <c r="F153" s="22">
        <f t="shared" si="27"/>
        <v>-14.34224764</v>
      </c>
      <c r="G153" s="22">
        <f t="shared" si="27"/>
        <v>11.658595057614715</v>
      </c>
      <c r="H153" s="22">
        <f t="shared" si="27"/>
        <v>19.832235506271136</v>
      </c>
      <c r="I153" s="22">
        <f t="shared" si="27"/>
        <v>3.0238879844546322E-11</v>
      </c>
      <c r="J153" s="22">
        <f t="shared" si="27"/>
        <v>-1.2369127944111825E-13</v>
      </c>
      <c r="K153" s="22">
        <f t="shared" si="27"/>
        <v>3.0238879844546322E-11</v>
      </c>
      <c r="L153" s="22">
        <f t="shared" si="27"/>
        <v>0.4001963143156958</v>
      </c>
      <c r="M153" s="22">
        <f t="shared" si="27"/>
        <v>3.0238879844546322E-11</v>
      </c>
      <c r="N153" s="22">
        <f t="shared" si="27"/>
        <v>0.4001963143156958</v>
      </c>
      <c r="O153" s="22">
        <f t="shared" si="27"/>
        <v>3.0238879844546322E-11</v>
      </c>
      <c r="P153" s="22">
        <f t="shared" si="27"/>
        <v>0.4001963143156958</v>
      </c>
      <c r="Q153" s="22">
        <f t="shared" si="27"/>
        <v>3.0238879844546322E-11</v>
      </c>
      <c r="R153" s="22">
        <f t="shared" si="27"/>
        <v>0.4001963143156958</v>
      </c>
      <c r="S153" s="22">
        <f t="shared" si="27"/>
        <v>0.4001963143156958</v>
      </c>
      <c r="T153" s="22">
        <f t="shared" si="27"/>
        <v>0.4001963143156958</v>
      </c>
      <c r="U153" s="22">
        <f t="shared" si="21"/>
        <v>12.058791372081606</v>
      </c>
      <c r="V153" s="23">
        <f t="shared" si="22"/>
        <v>21.833217077849493</v>
      </c>
      <c r="W153" s="49"/>
    </row>
    <row r="154" spans="1:23" s="50" customFormat="1" x14ac:dyDescent="0.25">
      <c r="A154" s="16" t="s">
        <v>213</v>
      </c>
      <c r="B154" s="47" t="s">
        <v>214</v>
      </c>
      <c r="C154" s="18" t="s">
        <v>17</v>
      </c>
      <c r="D154" s="126">
        <f>D139</f>
        <v>-228.64001759912009</v>
      </c>
      <c r="E154" s="22">
        <f t="shared" ref="E154:T154" si="28">E139</f>
        <v>-279.34166616232557</v>
      </c>
      <c r="F154" s="22">
        <f t="shared" si="28"/>
        <v>-1056.222407545579</v>
      </c>
      <c r="G154" s="22">
        <f t="shared" si="28"/>
        <v>-1088.5285657720333</v>
      </c>
      <c r="H154" s="22">
        <f t="shared" si="28"/>
        <v>-788.0720002572001</v>
      </c>
      <c r="I154" s="22">
        <f t="shared" si="28"/>
        <v>-9.0976115845051737</v>
      </c>
      <c r="J154" s="22">
        <f t="shared" si="28"/>
        <v>-1425.0027747592726</v>
      </c>
      <c r="K154" s="22">
        <f t="shared" si="28"/>
        <v>-156.16898059214239</v>
      </c>
      <c r="L154" s="22">
        <f t="shared" si="28"/>
        <v>-504.73807558728782</v>
      </c>
      <c r="M154" s="22">
        <f t="shared" si="28"/>
        <v>-409.73079545486968</v>
      </c>
      <c r="N154" s="22">
        <f t="shared" si="28"/>
        <v>-561.06185588487006</v>
      </c>
      <c r="O154" s="22">
        <f t="shared" si="28"/>
        <v>-465.48357454797542</v>
      </c>
      <c r="P154" s="22">
        <f t="shared" si="28"/>
        <v>-667.44550235197187</v>
      </c>
      <c r="Q154" s="22">
        <f t="shared" si="28"/>
        <v>-531.31960611726799</v>
      </c>
      <c r="R154" s="22">
        <f t="shared" si="28"/>
        <v>-762.71693802923141</v>
      </c>
      <c r="S154" s="22">
        <f t="shared" si="28"/>
        <v>-538.4710394156408</v>
      </c>
      <c r="T154" s="22">
        <f t="shared" si="28"/>
        <v>-837.41226679990882</v>
      </c>
      <c r="U154" s="22">
        <f t="shared" si="21"/>
        <v>-3198.8001734844347</v>
      </c>
      <c r="V154" s="23">
        <f t="shared" si="22"/>
        <v>-5546.4494136697431</v>
      </c>
      <c r="W154" s="49"/>
    </row>
    <row r="155" spans="1:23" s="50" customFormat="1" x14ac:dyDescent="0.25">
      <c r="A155" s="16" t="s">
        <v>215</v>
      </c>
      <c r="B155" s="25" t="s">
        <v>216</v>
      </c>
      <c r="C155" s="18" t="s">
        <v>17</v>
      </c>
      <c r="D155" s="126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>
        <f t="shared" si="21"/>
        <v>0</v>
      </c>
      <c r="V155" s="23">
        <f t="shared" si="22"/>
        <v>0</v>
      </c>
      <c r="W155" s="49"/>
    </row>
    <row r="156" spans="1:23" s="50" customFormat="1" x14ac:dyDescent="0.25">
      <c r="A156" s="16" t="s">
        <v>217</v>
      </c>
      <c r="B156" s="25" t="s">
        <v>218</v>
      </c>
      <c r="C156" s="18" t="s">
        <v>17</v>
      </c>
      <c r="D156" s="126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>
        <f t="shared" si="21"/>
        <v>0</v>
      </c>
      <c r="V156" s="23">
        <f t="shared" si="22"/>
        <v>0</v>
      </c>
      <c r="W156" s="49"/>
    </row>
    <row r="157" spans="1:23" s="50" customFormat="1" x14ac:dyDescent="0.25">
      <c r="A157" s="16" t="s">
        <v>219</v>
      </c>
      <c r="B157" s="25" t="s">
        <v>220</v>
      </c>
      <c r="C157" s="18" t="s">
        <v>17</v>
      </c>
      <c r="D157" s="126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>
        <f t="shared" si="21"/>
        <v>0</v>
      </c>
      <c r="V157" s="23">
        <f t="shared" si="22"/>
        <v>0</v>
      </c>
      <c r="W157" s="49"/>
    </row>
    <row r="158" spans="1:23" s="50" customFormat="1" ht="18" customHeight="1" thickBot="1" x14ac:dyDescent="0.3">
      <c r="A158" s="36" t="s">
        <v>221</v>
      </c>
      <c r="B158" s="25" t="s">
        <v>222</v>
      </c>
      <c r="C158" s="38" t="s">
        <v>17</v>
      </c>
      <c r="D158" s="127">
        <f>D154-D155-D156-D157</f>
        <v>-228.64001759912009</v>
      </c>
      <c r="E158" s="40">
        <f t="shared" ref="E158:T158" si="29">E154-E155-E156-E157</f>
        <v>-279.34166616232557</v>
      </c>
      <c r="F158" s="40">
        <f t="shared" si="29"/>
        <v>-1056.222407545579</v>
      </c>
      <c r="G158" s="40">
        <f t="shared" si="29"/>
        <v>-1088.5285657720333</v>
      </c>
      <c r="H158" s="40">
        <f t="shared" si="29"/>
        <v>-788.0720002572001</v>
      </c>
      <c r="I158" s="40">
        <f t="shared" si="29"/>
        <v>-9.0976115845051737</v>
      </c>
      <c r="J158" s="40">
        <f t="shared" si="29"/>
        <v>-1425.0027747592726</v>
      </c>
      <c r="K158" s="40">
        <f t="shared" si="29"/>
        <v>-156.16898059214239</v>
      </c>
      <c r="L158" s="40">
        <f t="shared" si="29"/>
        <v>-504.73807558728782</v>
      </c>
      <c r="M158" s="40">
        <f t="shared" si="29"/>
        <v>-409.73079545486968</v>
      </c>
      <c r="N158" s="40">
        <f t="shared" si="29"/>
        <v>-561.06185588487006</v>
      </c>
      <c r="O158" s="40">
        <f t="shared" si="29"/>
        <v>-465.48357454797542</v>
      </c>
      <c r="P158" s="40">
        <f t="shared" si="29"/>
        <v>-667.44550235197187</v>
      </c>
      <c r="Q158" s="40">
        <f t="shared" si="29"/>
        <v>-531.31960611726799</v>
      </c>
      <c r="R158" s="40">
        <f t="shared" si="29"/>
        <v>-762.71693802923141</v>
      </c>
      <c r="S158" s="40">
        <f t="shared" si="29"/>
        <v>-538.4710394156408</v>
      </c>
      <c r="T158" s="40">
        <f t="shared" si="29"/>
        <v>-837.41226679990882</v>
      </c>
      <c r="U158" s="40">
        <f t="shared" si="21"/>
        <v>-3198.8001734844347</v>
      </c>
      <c r="V158" s="41">
        <f t="shared" si="22"/>
        <v>-5546.4494136697431</v>
      </c>
      <c r="W158" s="49"/>
    </row>
    <row r="159" spans="1:23" s="50" customFormat="1" ht="18" customHeight="1" x14ac:dyDescent="0.25">
      <c r="A159" s="8" t="s">
        <v>223</v>
      </c>
      <c r="B159" s="9" t="s">
        <v>108</v>
      </c>
      <c r="C159" s="10" t="s">
        <v>224</v>
      </c>
      <c r="D159" s="11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5"/>
      <c r="W159" s="49"/>
    </row>
    <row r="160" spans="1:23" s="50" customFormat="1" ht="37.5" customHeight="1" x14ac:dyDescent="0.25">
      <c r="A160" s="16" t="s">
        <v>225</v>
      </c>
      <c r="B160" s="25" t="s">
        <v>226</v>
      </c>
      <c r="C160" s="18" t="s">
        <v>17</v>
      </c>
      <c r="D160" s="19">
        <f>D109+D105+D69</f>
        <v>-190.98149259912003</v>
      </c>
      <c r="E160" s="22">
        <f t="shared" ref="E160:T160" si="30">E109+E105+E69</f>
        <v>37.13349783767444</v>
      </c>
      <c r="F160" s="22">
        <f t="shared" si="30"/>
        <v>-599.91840581557904</v>
      </c>
      <c r="G160" s="22">
        <f t="shared" si="30"/>
        <v>-606.22354595501952</v>
      </c>
      <c r="H160" s="22">
        <f t="shared" si="30"/>
        <v>-795.71521183417758</v>
      </c>
      <c r="I160" s="22">
        <f t="shared" si="30"/>
        <v>498.93034727336851</v>
      </c>
      <c r="J160" s="22">
        <f t="shared" si="30"/>
        <v>-960.94983945038405</v>
      </c>
      <c r="K160" s="22">
        <f t="shared" si="30"/>
        <v>341.85609601382208</v>
      </c>
      <c r="L160" s="22">
        <f t="shared" si="30"/>
        <v>-26.511985894787813</v>
      </c>
      <c r="M160" s="22">
        <f t="shared" si="30"/>
        <v>26.053327435412996</v>
      </c>
      <c r="N160" s="22">
        <f t="shared" si="30"/>
        <v>-81.685766192370124</v>
      </c>
      <c r="O160" s="22">
        <f t="shared" si="30"/>
        <v>-41.047246430969096</v>
      </c>
      <c r="P160" s="22">
        <f t="shared" si="30"/>
        <v>-185.4794126594719</v>
      </c>
      <c r="Q160" s="22">
        <f t="shared" si="30"/>
        <v>-123.34228589258458</v>
      </c>
      <c r="R160" s="22">
        <f t="shared" si="30"/>
        <v>-275.16684833673145</v>
      </c>
      <c r="S160" s="22">
        <f t="shared" si="30"/>
        <v>-161.62535546021087</v>
      </c>
      <c r="T160" s="22">
        <f t="shared" si="30"/>
        <v>-349.86217710740885</v>
      </c>
      <c r="U160" s="22">
        <f t="shared" ref="U160:U164" si="31">G160+I160+K160+M160+O160+Q160+S160</f>
        <v>-65.398663016180478</v>
      </c>
      <c r="V160" s="23">
        <f t="shared" ref="V160:V164" si="32">H160+J160+L160+N160+P160+R160+T160</f>
        <v>-2675.3712414753322</v>
      </c>
      <c r="W160" s="49"/>
    </row>
    <row r="161" spans="1:23" s="50" customFormat="1" ht="18" customHeight="1" x14ac:dyDescent="0.25">
      <c r="A161" s="16" t="s">
        <v>227</v>
      </c>
      <c r="B161" s="25" t="s">
        <v>228</v>
      </c>
      <c r="C161" s="18" t="s">
        <v>17</v>
      </c>
      <c r="D161" s="19">
        <v>0</v>
      </c>
      <c r="E161" s="22">
        <f>D163</f>
        <v>342.45400000000001</v>
      </c>
      <c r="F161" s="22">
        <f>E163</f>
        <v>422.637</v>
      </c>
      <c r="G161" s="22">
        <f t="shared" ref="F161:G162" si="33">F163</f>
        <v>458.89100000000002</v>
      </c>
      <c r="H161" s="22">
        <f t="shared" ref="H161:T162" si="34">F163</f>
        <v>458.89100000000002</v>
      </c>
      <c r="I161" s="22">
        <f t="shared" si="34"/>
        <v>495.14537655353428</v>
      </c>
      <c r="J161" s="22">
        <f t="shared" si="34"/>
        <v>560.42645044065569</v>
      </c>
      <c r="K161" s="22">
        <f t="shared" si="34"/>
        <v>531.39944830753439</v>
      </c>
      <c r="L161" s="22">
        <f t="shared" si="34"/>
        <v>370.76302944313062</v>
      </c>
      <c r="M161" s="22">
        <f t="shared" si="34"/>
        <v>567.65352006153421</v>
      </c>
      <c r="N161" s="22">
        <f t="shared" si="34"/>
        <v>402.01811913563063</v>
      </c>
      <c r="O161" s="22">
        <f t="shared" si="34"/>
        <v>603.90759181553426</v>
      </c>
      <c r="P161" s="22">
        <f t="shared" si="34"/>
        <v>433.27320882813063</v>
      </c>
      <c r="Q161" s="22">
        <f t="shared" si="34"/>
        <v>640.16166356953431</v>
      </c>
      <c r="R161" s="22">
        <f t="shared" si="34"/>
        <v>464.52829852063064</v>
      </c>
      <c r="S161" s="22">
        <f t="shared" si="34"/>
        <v>640.16166356953431</v>
      </c>
      <c r="T161" s="22">
        <f t="shared" si="34"/>
        <v>495.78338821313065</v>
      </c>
      <c r="U161" s="22">
        <f t="shared" si="31"/>
        <v>3937.3202638772063</v>
      </c>
      <c r="V161" s="23">
        <f t="shared" si="32"/>
        <v>3185.6834945813089</v>
      </c>
      <c r="W161" s="49"/>
    </row>
    <row r="162" spans="1:23" s="50" customFormat="1" ht="18" customHeight="1" x14ac:dyDescent="0.25">
      <c r="A162" s="16" t="s">
        <v>229</v>
      </c>
      <c r="B162" s="26" t="s">
        <v>230</v>
      </c>
      <c r="C162" s="18" t="s">
        <v>17</v>
      </c>
      <c r="D162" s="19">
        <v>0</v>
      </c>
      <c r="E162" s="22">
        <f>D164</f>
        <v>4.0780000000000003</v>
      </c>
      <c r="F162" s="22">
        <f t="shared" si="33"/>
        <v>133.137</v>
      </c>
      <c r="G162" s="22">
        <f t="shared" si="33"/>
        <v>458.89100000000002</v>
      </c>
      <c r="H162" s="22">
        <f t="shared" si="34"/>
        <v>458.89100000000002</v>
      </c>
      <c r="I162" s="22">
        <f t="shared" si="34"/>
        <v>495.14537655353428</v>
      </c>
      <c r="J162" s="22">
        <f t="shared" si="34"/>
        <v>560.42645044065569</v>
      </c>
      <c r="K162" s="22">
        <f t="shared" si="34"/>
        <v>531.39944830753439</v>
      </c>
      <c r="L162" s="22">
        <f t="shared" si="34"/>
        <v>370.76302944313062</v>
      </c>
      <c r="M162" s="22">
        <f t="shared" si="34"/>
        <v>567.65352006153421</v>
      </c>
      <c r="N162" s="22">
        <f t="shared" si="34"/>
        <v>402.01811913563063</v>
      </c>
      <c r="O162" s="22">
        <f t="shared" si="34"/>
        <v>603.90759181553426</v>
      </c>
      <c r="P162" s="22">
        <f t="shared" si="34"/>
        <v>433.27320882813063</v>
      </c>
      <c r="Q162" s="22">
        <f t="shared" si="34"/>
        <v>640.16166356953431</v>
      </c>
      <c r="R162" s="22">
        <f t="shared" si="34"/>
        <v>464.52829852063064</v>
      </c>
      <c r="S162" s="22">
        <f t="shared" si="34"/>
        <v>640.16166356953431</v>
      </c>
      <c r="T162" s="22">
        <f t="shared" si="34"/>
        <v>495.78338821313065</v>
      </c>
      <c r="U162" s="22">
        <f t="shared" si="31"/>
        <v>3937.3202638772063</v>
      </c>
      <c r="V162" s="23">
        <f t="shared" si="32"/>
        <v>3185.6834945813089</v>
      </c>
      <c r="W162" s="49"/>
    </row>
    <row r="163" spans="1:23" s="50" customFormat="1" ht="18" customHeight="1" x14ac:dyDescent="0.25">
      <c r="A163" s="16" t="s">
        <v>231</v>
      </c>
      <c r="B163" s="25" t="s">
        <v>232</v>
      </c>
      <c r="C163" s="18" t="s">
        <v>17</v>
      </c>
      <c r="D163" s="19">
        <v>342.45400000000001</v>
      </c>
      <c r="E163" s="22">
        <v>422.637</v>
      </c>
      <c r="F163" s="22">
        <v>458.89100000000002</v>
      </c>
      <c r="G163" s="22">
        <v>495.14537655353428</v>
      </c>
      <c r="H163" s="22">
        <v>560.42645044065569</v>
      </c>
      <c r="I163" s="22">
        <v>531.39944830753439</v>
      </c>
      <c r="J163" s="22">
        <v>370.76302944313062</v>
      </c>
      <c r="K163" s="22">
        <v>567.65352006153421</v>
      </c>
      <c r="L163" s="22">
        <v>402.01811913563063</v>
      </c>
      <c r="M163" s="22">
        <v>603.90759181553426</v>
      </c>
      <c r="N163" s="22">
        <v>433.27320882813063</v>
      </c>
      <c r="O163" s="22">
        <v>640.16166356953431</v>
      </c>
      <c r="P163" s="22">
        <v>464.52829852063064</v>
      </c>
      <c r="Q163" s="22">
        <v>640.16166356953431</v>
      </c>
      <c r="R163" s="22">
        <v>495.78338821313065</v>
      </c>
      <c r="S163" s="22">
        <v>906.9941474077151</v>
      </c>
      <c r="T163" s="22">
        <v>527.03847790563054</v>
      </c>
      <c r="U163" s="22">
        <f t="shared" si="31"/>
        <v>4385.4234112849208</v>
      </c>
      <c r="V163" s="23">
        <f t="shared" si="32"/>
        <v>3253.8309724869396</v>
      </c>
      <c r="W163" s="49"/>
    </row>
    <row r="164" spans="1:23" s="50" customFormat="1" ht="18" customHeight="1" x14ac:dyDescent="0.25">
      <c r="A164" s="30" t="s">
        <v>233</v>
      </c>
      <c r="B164" s="26" t="s">
        <v>234</v>
      </c>
      <c r="C164" s="18" t="s">
        <v>17</v>
      </c>
      <c r="D164" s="33">
        <v>4.0780000000000003</v>
      </c>
      <c r="E164" s="34">
        <v>133.137</v>
      </c>
      <c r="F164" s="34">
        <f t="shared" ref="F164:T164" si="35">F163</f>
        <v>458.89100000000002</v>
      </c>
      <c r="G164" s="34">
        <f t="shared" si="35"/>
        <v>495.14537655353428</v>
      </c>
      <c r="H164" s="34">
        <f t="shared" si="35"/>
        <v>560.42645044065569</v>
      </c>
      <c r="I164" s="34">
        <f t="shared" si="35"/>
        <v>531.39944830753439</v>
      </c>
      <c r="J164" s="34">
        <f t="shared" si="35"/>
        <v>370.76302944313062</v>
      </c>
      <c r="K164" s="34">
        <f t="shared" si="35"/>
        <v>567.65352006153421</v>
      </c>
      <c r="L164" s="34">
        <f t="shared" si="35"/>
        <v>402.01811913563063</v>
      </c>
      <c r="M164" s="34">
        <f t="shared" si="35"/>
        <v>603.90759181553426</v>
      </c>
      <c r="N164" s="34">
        <f t="shared" si="35"/>
        <v>433.27320882813063</v>
      </c>
      <c r="O164" s="34">
        <f t="shared" si="35"/>
        <v>640.16166356953431</v>
      </c>
      <c r="P164" s="34">
        <f t="shared" si="35"/>
        <v>464.52829852063064</v>
      </c>
      <c r="Q164" s="34">
        <f t="shared" si="35"/>
        <v>640.16166356953431</v>
      </c>
      <c r="R164" s="34">
        <f t="shared" si="35"/>
        <v>495.78338821313065</v>
      </c>
      <c r="S164" s="34">
        <f t="shared" si="35"/>
        <v>906.9941474077151</v>
      </c>
      <c r="T164" s="34">
        <f t="shared" si="35"/>
        <v>527.03847790563054</v>
      </c>
      <c r="U164" s="22">
        <f t="shared" si="31"/>
        <v>4385.4234112849208</v>
      </c>
      <c r="V164" s="23">
        <f t="shared" si="32"/>
        <v>3253.8309724869396</v>
      </c>
      <c r="W164" s="49"/>
    </row>
    <row r="165" spans="1:23" s="50" customFormat="1" ht="32.25" thickBot="1" x14ac:dyDescent="0.3">
      <c r="A165" s="36" t="s">
        <v>235</v>
      </c>
      <c r="B165" s="51" t="s">
        <v>236</v>
      </c>
      <c r="C165" s="38" t="s">
        <v>224</v>
      </c>
      <c r="D165" s="39">
        <f>D163/D160</f>
        <v>-1.7931266288657015</v>
      </c>
      <c r="E165" s="40">
        <f t="shared" ref="E165:T165" si="36">E163/E160</f>
        <v>11.381556400841028</v>
      </c>
      <c r="F165" s="40">
        <f t="shared" si="36"/>
        <v>-0.76492235535955155</v>
      </c>
      <c r="G165" s="40">
        <f t="shared" si="36"/>
        <v>-0.81677028194855528</v>
      </c>
      <c r="H165" s="40">
        <f t="shared" si="36"/>
        <v>-0.70430531188267054</v>
      </c>
      <c r="I165" s="40">
        <f t="shared" si="36"/>
        <v>1.0650774225532842</v>
      </c>
      <c r="J165" s="40">
        <f t="shared" si="36"/>
        <v>-0.38582974284608734</v>
      </c>
      <c r="K165" s="40">
        <f t="shared" si="36"/>
        <v>1.6605043077499562</v>
      </c>
      <c r="L165" s="40">
        <f t="shared" si="36"/>
        <v>-15.163636580489669</v>
      </c>
      <c r="M165" s="40">
        <f t="shared" si="36"/>
        <v>23.179672282269504</v>
      </c>
      <c r="N165" s="40">
        <f t="shared" si="36"/>
        <v>-5.3041457407373942</v>
      </c>
      <c r="O165" s="40">
        <f t="shared" si="36"/>
        <v>-15.595727344247598</v>
      </c>
      <c r="P165" s="40">
        <f t="shared" si="36"/>
        <v>-2.504473633273113</v>
      </c>
      <c r="Q165" s="40">
        <f t="shared" si="36"/>
        <v>-5.1901232325711355</v>
      </c>
      <c r="R165" s="40">
        <f t="shared" si="36"/>
        <v>-1.8017555210954153</v>
      </c>
      <c r="S165" s="40">
        <f t="shared" si="36"/>
        <v>-5.611707054410779</v>
      </c>
      <c r="T165" s="40">
        <f t="shared" si="36"/>
        <v>-1.506417419176546</v>
      </c>
      <c r="U165" s="40"/>
      <c r="V165" s="41"/>
      <c r="W165" s="49"/>
    </row>
    <row r="166" spans="1:23" s="50" customFormat="1" ht="19.5" thickBot="1" x14ac:dyDescent="0.3">
      <c r="A166" s="135" t="s">
        <v>237</v>
      </c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136"/>
      <c r="S166" s="136"/>
      <c r="T166" s="136"/>
      <c r="U166" s="136"/>
      <c r="V166" s="137"/>
      <c r="W166" s="49"/>
    </row>
    <row r="167" spans="1:23" s="50" customFormat="1" ht="31.5" customHeight="1" x14ac:dyDescent="0.25">
      <c r="A167" s="8" t="s">
        <v>238</v>
      </c>
      <c r="B167" s="9" t="s">
        <v>239</v>
      </c>
      <c r="C167" s="10" t="s">
        <v>17</v>
      </c>
      <c r="D167" s="11">
        <v>131.9179</v>
      </c>
      <c r="E167" s="14">
        <v>2146.0322999999999</v>
      </c>
      <c r="F167" s="14">
        <v>3589.2164707800002</v>
      </c>
      <c r="G167" s="14">
        <v>5062.8999219249517</v>
      </c>
      <c r="H167" s="14">
        <v>4287.1343999999999</v>
      </c>
      <c r="I167" s="14">
        <v>3882.4174981599031</v>
      </c>
      <c r="J167" s="14">
        <v>4386.12489767035</v>
      </c>
      <c r="K167" s="14">
        <v>3937.3093248830182</v>
      </c>
      <c r="L167" s="14">
        <v>3017.9511054628369</v>
      </c>
      <c r="M167" s="14">
        <v>3919.9676105341491</v>
      </c>
      <c r="N167" s="14">
        <v>3250.9568704797171</v>
      </c>
      <c r="O167" s="14">
        <v>4117.5615012894223</v>
      </c>
      <c r="P167" s="14">
        <v>3478.303692793892</v>
      </c>
      <c r="Q167" s="14">
        <v>4415.3435427673694</v>
      </c>
      <c r="R167" s="14">
        <v>3735.7818811395787</v>
      </c>
      <c r="S167" s="14">
        <v>4420.9284830546076</v>
      </c>
      <c r="T167" s="14">
        <v>4016.684500060514</v>
      </c>
      <c r="U167" s="22">
        <f t="shared" ref="U167:U230" si="37">G167+I167+K167+M167+O167+Q167+S167</f>
        <v>29756.427882613425</v>
      </c>
      <c r="V167" s="23">
        <f t="shared" ref="V167:V230" si="38">H167+J167+L167+N167+P167+R167+T167</f>
        <v>26172.937347606883</v>
      </c>
      <c r="W167" s="49"/>
    </row>
    <row r="168" spans="1:23" s="50" customFormat="1" hidden="1" outlineLevel="1" x14ac:dyDescent="0.25">
      <c r="A168" s="16" t="s">
        <v>240</v>
      </c>
      <c r="B168" s="17" t="s">
        <v>19</v>
      </c>
      <c r="C168" s="18" t="s">
        <v>17</v>
      </c>
      <c r="D168" s="19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>
        <f t="shared" si="37"/>
        <v>0</v>
      </c>
      <c r="V168" s="23">
        <f t="shared" si="38"/>
        <v>0</v>
      </c>
      <c r="W168" s="49"/>
    </row>
    <row r="169" spans="1:23" s="50" customFormat="1" ht="31.5" hidden="1" outlineLevel="1" x14ac:dyDescent="0.25">
      <c r="A169" s="16" t="s">
        <v>241</v>
      </c>
      <c r="B169" s="26" t="s">
        <v>21</v>
      </c>
      <c r="C169" s="18" t="s">
        <v>17</v>
      </c>
      <c r="D169" s="19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>
        <f t="shared" si="37"/>
        <v>0</v>
      </c>
      <c r="V169" s="23">
        <f t="shared" si="38"/>
        <v>0</v>
      </c>
      <c r="W169" s="49"/>
    </row>
    <row r="170" spans="1:23" s="50" customFormat="1" ht="31.5" hidden="1" outlineLevel="1" x14ac:dyDescent="0.25">
      <c r="A170" s="16" t="s">
        <v>242</v>
      </c>
      <c r="B170" s="26" t="s">
        <v>23</v>
      </c>
      <c r="C170" s="18" t="s">
        <v>17</v>
      </c>
      <c r="D170" s="19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>
        <f t="shared" si="37"/>
        <v>0</v>
      </c>
      <c r="V170" s="23">
        <f t="shared" si="38"/>
        <v>0</v>
      </c>
      <c r="W170" s="49"/>
    </row>
    <row r="171" spans="1:23" s="50" customFormat="1" ht="31.5" hidden="1" outlineLevel="1" x14ac:dyDescent="0.25">
      <c r="A171" s="16" t="s">
        <v>243</v>
      </c>
      <c r="B171" s="26" t="s">
        <v>25</v>
      </c>
      <c r="C171" s="18" t="s">
        <v>17</v>
      </c>
      <c r="D171" s="19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>
        <f t="shared" si="37"/>
        <v>0</v>
      </c>
      <c r="V171" s="23">
        <f t="shared" si="38"/>
        <v>0</v>
      </c>
      <c r="W171" s="49"/>
    </row>
    <row r="172" spans="1:23" s="50" customFormat="1" hidden="1" outlineLevel="1" x14ac:dyDescent="0.25">
      <c r="A172" s="16" t="s">
        <v>244</v>
      </c>
      <c r="B172" s="17" t="s">
        <v>27</v>
      </c>
      <c r="C172" s="18" t="s">
        <v>17</v>
      </c>
      <c r="D172" s="19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>
        <f t="shared" si="37"/>
        <v>0</v>
      </c>
      <c r="V172" s="23">
        <f t="shared" si="38"/>
        <v>0</v>
      </c>
      <c r="W172" s="49"/>
    </row>
    <row r="173" spans="1:23" s="50" customFormat="1" collapsed="1" x14ac:dyDescent="0.25">
      <c r="A173" s="16" t="s">
        <v>245</v>
      </c>
      <c r="B173" s="17" t="s">
        <v>29</v>
      </c>
      <c r="C173" s="18" t="s">
        <v>17</v>
      </c>
      <c r="D173" s="19">
        <v>142.42179999999999</v>
      </c>
      <c r="E173" s="22">
        <v>2115.1911999999998</v>
      </c>
      <c r="F173" s="22">
        <v>1074.7194045199999</v>
      </c>
      <c r="G173" s="22">
        <v>3131.1396301583486</v>
      </c>
      <c r="H173" s="22">
        <v>2924.0434796523336</v>
      </c>
      <c r="I173" s="22">
        <v>3304.5429129688932</v>
      </c>
      <c r="J173" s="22">
        <v>3093.8700302996003</v>
      </c>
      <c r="K173" s="22">
        <v>3558.936228859227</v>
      </c>
      <c r="L173" s="22">
        <v>2995.9956042028361</v>
      </c>
      <c r="M173" s="22">
        <v>3811.2401291619935</v>
      </c>
      <c r="N173" s="22">
        <v>3220.5529055197167</v>
      </c>
      <c r="O173" s="22">
        <v>4084.148793750855</v>
      </c>
      <c r="P173" s="22">
        <v>3453.5655414938919</v>
      </c>
      <c r="Q173" s="22">
        <v>4382.2635486873696</v>
      </c>
      <c r="R173" s="22">
        <v>3713.7933799995785</v>
      </c>
      <c r="S173" s="22">
        <v>4420.6897843946072</v>
      </c>
      <c r="T173" s="22">
        <v>3994.6959989205138</v>
      </c>
      <c r="U173" s="22">
        <f t="shared" si="37"/>
        <v>26692.961027981291</v>
      </c>
      <c r="V173" s="23">
        <f t="shared" si="38"/>
        <v>23396.51694008847</v>
      </c>
      <c r="W173" s="49"/>
    </row>
    <row r="174" spans="1:23" s="50" customFormat="1" hidden="1" outlineLevel="1" x14ac:dyDescent="0.25">
      <c r="A174" s="16" t="s">
        <v>246</v>
      </c>
      <c r="B174" s="17" t="s">
        <v>31</v>
      </c>
      <c r="C174" s="18" t="s">
        <v>17</v>
      </c>
      <c r="D174" s="19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>
        <f t="shared" si="37"/>
        <v>0</v>
      </c>
      <c r="V174" s="23">
        <f t="shared" si="38"/>
        <v>0</v>
      </c>
      <c r="W174" s="49"/>
    </row>
    <row r="175" spans="1:23" s="50" customFormat="1" collapsed="1" x14ac:dyDescent="0.25">
      <c r="A175" s="16" t="s">
        <v>247</v>
      </c>
      <c r="B175" s="17" t="s">
        <v>33</v>
      </c>
      <c r="C175" s="18" t="s">
        <v>17</v>
      </c>
      <c r="D175" s="19">
        <v>3.3600000000000005E-2</v>
      </c>
      <c r="E175" s="22">
        <v>2.972</v>
      </c>
      <c r="F175" s="22">
        <v>25.772512500000005</v>
      </c>
      <c r="G175" s="22">
        <v>0.74682174158000003</v>
      </c>
      <c r="H175" s="22">
        <v>10.273100000000001</v>
      </c>
      <c r="I175" s="22">
        <v>0.93736297199999996</v>
      </c>
      <c r="J175" s="22">
        <v>1.9936760799999997</v>
      </c>
      <c r="K175" s="22">
        <v>0.10999959999999999</v>
      </c>
      <c r="L175" s="22">
        <v>0.20569878</v>
      </c>
      <c r="M175" s="22">
        <v>8.5480136919999996</v>
      </c>
      <c r="N175" s="22">
        <v>8.6541624799999983</v>
      </c>
      <c r="O175" s="22">
        <v>0.10999959999999999</v>
      </c>
      <c r="P175" s="22">
        <v>2.9883488199999997</v>
      </c>
      <c r="Q175" s="22">
        <v>0.10999959999999999</v>
      </c>
      <c r="R175" s="22">
        <v>0.23869865999999998</v>
      </c>
      <c r="S175" s="22">
        <v>0.23869865999999998</v>
      </c>
      <c r="T175" s="22">
        <v>0.23869865999999998</v>
      </c>
      <c r="U175" s="22">
        <f t="shared" si="37"/>
        <v>10.800895865580001</v>
      </c>
      <c r="V175" s="23">
        <f t="shared" si="38"/>
        <v>24.592383480000002</v>
      </c>
      <c r="W175" s="49"/>
    </row>
    <row r="176" spans="1:23" s="50" customFormat="1" x14ac:dyDescent="0.25">
      <c r="A176" s="16" t="s">
        <v>248</v>
      </c>
      <c r="B176" s="17" t="s">
        <v>35</v>
      </c>
      <c r="C176" s="18" t="s">
        <v>17</v>
      </c>
      <c r="D176" s="19">
        <v>0</v>
      </c>
      <c r="E176" s="22">
        <v>0</v>
      </c>
      <c r="F176" s="22">
        <v>2432.5009</v>
      </c>
      <c r="G176" s="22">
        <v>1847.8468308062081</v>
      </c>
      <c r="H176" s="22">
        <v>1158.333820347666</v>
      </c>
      <c r="I176" s="22">
        <v>543.96722773901013</v>
      </c>
      <c r="J176" s="22">
        <v>1210.6063759512456</v>
      </c>
      <c r="K176" s="22">
        <v>345.29310194379138</v>
      </c>
      <c r="L176" s="22">
        <v>3.4816594052244909E-13</v>
      </c>
      <c r="M176" s="22">
        <v>67.209473200155799</v>
      </c>
      <c r="N176" s="22">
        <v>-5.6843418860808015E-14</v>
      </c>
      <c r="O176" s="22">
        <v>0.33271345856701373</v>
      </c>
      <c r="P176" s="22">
        <v>2.8421709430404007E-14</v>
      </c>
      <c r="Q176" s="22">
        <v>0</v>
      </c>
      <c r="R176" s="22">
        <v>1.5276668818842154E-13</v>
      </c>
      <c r="S176" s="22">
        <v>0</v>
      </c>
      <c r="T176" s="22">
        <v>0</v>
      </c>
      <c r="U176" s="22">
        <f t="shared" si="37"/>
        <v>2804.6493471477324</v>
      </c>
      <c r="V176" s="23">
        <f t="shared" si="38"/>
        <v>2368.9401962989118</v>
      </c>
      <c r="W176" s="49"/>
    </row>
    <row r="177" spans="1:23" s="50" customFormat="1" hidden="1" outlineLevel="1" x14ac:dyDescent="0.25">
      <c r="A177" s="16" t="s">
        <v>249</v>
      </c>
      <c r="B177" s="17" t="s">
        <v>37</v>
      </c>
      <c r="C177" s="18" t="s">
        <v>17</v>
      </c>
      <c r="D177" s="19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>
        <f t="shared" si="37"/>
        <v>0</v>
      </c>
      <c r="V177" s="23">
        <f t="shared" si="38"/>
        <v>0</v>
      </c>
      <c r="W177" s="49"/>
    </row>
    <row r="178" spans="1:23" s="50" customFormat="1" ht="31.5" hidden="1" outlineLevel="1" x14ac:dyDescent="0.25">
      <c r="A178" s="16" t="s">
        <v>250</v>
      </c>
      <c r="B178" s="48" t="s">
        <v>39</v>
      </c>
      <c r="C178" s="18" t="s">
        <v>17</v>
      </c>
      <c r="D178" s="19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>
        <f t="shared" si="37"/>
        <v>0</v>
      </c>
      <c r="V178" s="23">
        <f t="shared" si="38"/>
        <v>0</v>
      </c>
      <c r="W178" s="49"/>
    </row>
    <row r="179" spans="1:23" s="50" customFormat="1" hidden="1" outlineLevel="1" x14ac:dyDescent="0.25">
      <c r="A179" s="16" t="s">
        <v>251</v>
      </c>
      <c r="B179" s="27" t="s">
        <v>41</v>
      </c>
      <c r="C179" s="18" t="s">
        <v>17</v>
      </c>
      <c r="D179" s="19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>
        <f t="shared" si="37"/>
        <v>0</v>
      </c>
      <c r="V179" s="23">
        <f t="shared" si="38"/>
        <v>0</v>
      </c>
      <c r="W179" s="49"/>
    </row>
    <row r="180" spans="1:23" s="50" customFormat="1" hidden="1" outlineLevel="1" x14ac:dyDescent="0.25">
      <c r="A180" s="16" t="s">
        <v>252</v>
      </c>
      <c r="B180" s="27" t="s">
        <v>43</v>
      </c>
      <c r="C180" s="18" t="s">
        <v>17</v>
      </c>
      <c r="D180" s="19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>
        <f t="shared" si="37"/>
        <v>0</v>
      </c>
      <c r="V180" s="23">
        <f t="shared" si="38"/>
        <v>0</v>
      </c>
      <c r="W180" s="49"/>
    </row>
    <row r="181" spans="1:23" s="50" customFormat="1" ht="31.5" hidden="1" outlineLevel="1" x14ac:dyDescent="0.25">
      <c r="A181" s="16" t="s">
        <v>253</v>
      </c>
      <c r="B181" s="25" t="s">
        <v>254</v>
      </c>
      <c r="C181" s="18" t="s">
        <v>17</v>
      </c>
      <c r="D181" s="19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>
        <f t="shared" si="37"/>
        <v>0</v>
      </c>
      <c r="V181" s="23">
        <f t="shared" si="38"/>
        <v>0</v>
      </c>
      <c r="W181" s="49"/>
    </row>
    <row r="182" spans="1:23" s="50" customFormat="1" hidden="1" outlineLevel="1" x14ac:dyDescent="0.25">
      <c r="A182" s="16" t="s">
        <v>255</v>
      </c>
      <c r="B182" s="26" t="s">
        <v>256</v>
      </c>
      <c r="C182" s="18" t="s">
        <v>17</v>
      </c>
      <c r="D182" s="19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>
        <f t="shared" si="37"/>
        <v>0</v>
      </c>
      <c r="V182" s="23">
        <f t="shared" si="38"/>
        <v>0</v>
      </c>
      <c r="W182" s="49"/>
    </row>
    <row r="183" spans="1:23" s="50" customFormat="1" hidden="1" outlineLevel="1" x14ac:dyDescent="0.25">
      <c r="A183" s="16" t="s">
        <v>257</v>
      </c>
      <c r="B183" s="26" t="s">
        <v>258</v>
      </c>
      <c r="C183" s="18" t="s">
        <v>17</v>
      </c>
      <c r="D183" s="19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>
        <f t="shared" si="37"/>
        <v>0</v>
      </c>
      <c r="V183" s="23">
        <f t="shared" si="38"/>
        <v>0</v>
      </c>
      <c r="W183" s="49"/>
    </row>
    <row r="184" spans="1:23" s="50" customFormat="1" collapsed="1" x14ac:dyDescent="0.25">
      <c r="A184" s="16" t="s">
        <v>259</v>
      </c>
      <c r="B184" s="17" t="s">
        <v>45</v>
      </c>
      <c r="C184" s="18" t="s">
        <v>17</v>
      </c>
      <c r="D184" s="19">
        <f>D167-D173-D175-D176</f>
        <v>-10.537499999999987</v>
      </c>
      <c r="E184" s="22">
        <f t="shared" ref="E184:T184" si="39">E167-E173-E175-E176</f>
        <v>27.869100000000095</v>
      </c>
      <c r="F184" s="22">
        <f t="shared" si="39"/>
        <v>56.223653760000161</v>
      </c>
      <c r="G184" s="22">
        <f t="shared" si="39"/>
        <v>83.166639218814908</v>
      </c>
      <c r="H184" s="22">
        <f t="shared" si="39"/>
        <v>194.48400000000015</v>
      </c>
      <c r="I184" s="22">
        <f t="shared" si="39"/>
        <v>32.969994479999741</v>
      </c>
      <c r="J184" s="22">
        <f t="shared" si="39"/>
        <v>79.654815339504239</v>
      </c>
      <c r="K184" s="22">
        <f t="shared" si="39"/>
        <v>32.969994479999912</v>
      </c>
      <c r="L184" s="22">
        <f t="shared" si="39"/>
        <v>21.749802480000454</v>
      </c>
      <c r="M184" s="22">
        <f t="shared" si="39"/>
        <v>32.969994479999784</v>
      </c>
      <c r="N184" s="22">
        <f t="shared" si="39"/>
        <v>21.749802480000454</v>
      </c>
      <c r="O184" s="22">
        <f t="shared" si="39"/>
        <v>32.969994480000231</v>
      </c>
      <c r="P184" s="22">
        <f t="shared" si="39"/>
        <v>21.74980248</v>
      </c>
      <c r="Q184" s="22">
        <f t="shared" si="39"/>
        <v>32.969994479999777</v>
      </c>
      <c r="R184" s="22">
        <f t="shared" si="39"/>
        <v>21.74980248</v>
      </c>
      <c r="S184" s="22">
        <f t="shared" si="39"/>
        <v>4.0931147360367959E-13</v>
      </c>
      <c r="T184" s="22">
        <f t="shared" si="39"/>
        <v>21.749802480000152</v>
      </c>
      <c r="U184" s="22">
        <f t="shared" si="37"/>
        <v>248.01661161881475</v>
      </c>
      <c r="V184" s="23">
        <f t="shared" si="38"/>
        <v>382.88782773950533</v>
      </c>
      <c r="W184" s="49"/>
    </row>
    <row r="185" spans="1:23" s="50" customFormat="1" x14ac:dyDescent="0.25">
      <c r="A185" s="16" t="s">
        <v>260</v>
      </c>
      <c r="B185" s="47" t="s">
        <v>261</v>
      </c>
      <c r="C185" s="18" t="s">
        <v>17</v>
      </c>
      <c r="D185" s="19">
        <v>137.5419</v>
      </c>
      <c r="E185" s="22">
        <v>1569.9126000000001</v>
      </c>
      <c r="F185" s="22">
        <v>3079.4638579800007</v>
      </c>
      <c r="G185" s="22">
        <v>5370.9874311903095</v>
      </c>
      <c r="H185" s="22">
        <v>3869.5131256570003</v>
      </c>
      <c r="I185" s="22">
        <v>3990.8232854887137</v>
      </c>
      <c r="J185" s="22">
        <v>4570.6985982532042</v>
      </c>
      <c r="K185" s="22">
        <v>3762.9936798930175</v>
      </c>
      <c r="L185" s="22">
        <v>2634.4848501824595</v>
      </c>
      <c r="M185" s="22">
        <v>3911.4966105341509</v>
      </c>
      <c r="N185" s="22">
        <v>2971.7404426689395</v>
      </c>
      <c r="O185" s="22">
        <v>3756.1484028330215</v>
      </c>
      <c r="P185" s="22">
        <v>3228.0756789223637</v>
      </c>
      <c r="Q185" s="22">
        <v>3883.2181446463692</v>
      </c>
      <c r="R185" s="22">
        <v>3512.1733778151865</v>
      </c>
      <c r="S185" s="22">
        <v>4420.9286365260386</v>
      </c>
      <c r="T185" s="22">
        <v>3958.0530296945885</v>
      </c>
      <c r="U185" s="22">
        <f t="shared" si="37"/>
        <v>29096.596191111617</v>
      </c>
      <c r="V185" s="23">
        <f t="shared" si="38"/>
        <v>24744.73910319374</v>
      </c>
      <c r="W185" s="49"/>
    </row>
    <row r="186" spans="1:23" s="50" customFormat="1" x14ac:dyDescent="0.25">
      <c r="A186" s="16" t="s">
        <v>262</v>
      </c>
      <c r="B186" s="25" t="s">
        <v>263</v>
      </c>
      <c r="C186" s="18" t="s">
        <v>17</v>
      </c>
      <c r="D186" s="19">
        <v>10.855799999999999</v>
      </c>
      <c r="E186" s="22">
        <v>10.855799999999999</v>
      </c>
      <c r="F186" s="22">
        <v>58.663219649999995</v>
      </c>
      <c r="G186" s="22">
        <v>58.079627055999985</v>
      </c>
      <c r="H186" s="22">
        <v>68.37769999999999</v>
      </c>
      <c r="I186" s="22">
        <v>57.92820600000001</v>
      </c>
      <c r="J186" s="22">
        <v>47.941075400000003</v>
      </c>
      <c r="K186" s="22">
        <v>59.086770120000011</v>
      </c>
      <c r="L186" s="22">
        <v>44.872458232623998</v>
      </c>
      <c r="M186" s="22">
        <v>56.156985705491046</v>
      </c>
      <c r="N186" s="22">
        <v>45.397914718528014</v>
      </c>
      <c r="O186" s="22">
        <v>61.473875632847999</v>
      </c>
      <c r="P186" s="22">
        <v>45.929524299881976</v>
      </c>
      <c r="Q186" s="22">
        <v>61.473875632847999</v>
      </c>
      <c r="R186" s="22">
        <v>46.467359029433581</v>
      </c>
      <c r="S186" s="22">
        <v>61.473875632847999</v>
      </c>
      <c r="T186" s="22">
        <v>46.467359029433581</v>
      </c>
      <c r="U186" s="22">
        <f t="shared" si="37"/>
        <v>415.67321578003504</v>
      </c>
      <c r="V186" s="23">
        <f t="shared" si="38"/>
        <v>345.4533907099011</v>
      </c>
      <c r="W186" s="49"/>
    </row>
    <row r="187" spans="1:23" s="50" customFormat="1" x14ac:dyDescent="0.25">
      <c r="A187" s="16" t="s">
        <v>264</v>
      </c>
      <c r="B187" s="25" t="s">
        <v>265</v>
      </c>
      <c r="C187" s="18" t="s">
        <v>17</v>
      </c>
      <c r="D187" s="19">
        <v>0</v>
      </c>
      <c r="E187" s="22">
        <v>17.896099999999997</v>
      </c>
      <c r="F187" s="22">
        <v>1293.1716509799999</v>
      </c>
      <c r="G187" s="22">
        <v>2894.6489899890917</v>
      </c>
      <c r="H187" s="22">
        <v>1976.2043000000001</v>
      </c>
      <c r="I187" s="22">
        <v>543.69299999999998</v>
      </c>
      <c r="J187" s="22">
        <v>2907.8432731708795</v>
      </c>
      <c r="K187" s="22">
        <v>329.45479999999998</v>
      </c>
      <c r="L187" s="22">
        <v>1313.3231455681616</v>
      </c>
      <c r="M187" s="22">
        <v>0</v>
      </c>
      <c r="N187" s="22">
        <v>1569.5170929406827</v>
      </c>
      <c r="O187" s="22">
        <v>0</v>
      </c>
      <c r="P187" s="22">
        <v>1876.6294260071527</v>
      </c>
      <c r="Q187" s="22">
        <v>0</v>
      </c>
      <c r="R187" s="22">
        <v>2181.9771394462014</v>
      </c>
      <c r="S187" s="22">
        <v>0</v>
      </c>
      <c r="T187" s="22">
        <v>2489.2097974374665</v>
      </c>
      <c r="U187" s="22">
        <f t="shared" si="37"/>
        <v>3767.7967899890914</v>
      </c>
      <c r="V187" s="23">
        <f t="shared" si="38"/>
        <v>14314.704174570543</v>
      </c>
      <c r="W187" s="49"/>
    </row>
    <row r="188" spans="1:23" s="50" customFormat="1" x14ac:dyDescent="0.25">
      <c r="A188" s="16" t="s">
        <v>266</v>
      </c>
      <c r="B188" s="26" t="s">
        <v>267</v>
      </c>
      <c r="C188" s="18" t="s">
        <v>17</v>
      </c>
      <c r="D188" s="19">
        <v>0</v>
      </c>
      <c r="E188" s="22">
        <v>0</v>
      </c>
      <c r="F188" s="22">
        <v>1293.1716509799999</v>
      </c>
      <c r="G188" s="22">
        <v>2894.6489899890917</v>
      </c>
      <c r="H188" s="22">
        <v>1976.2043000000001</v>
      </c>
      <c r="I188" s="22">
        <v>543.69299999999998</v>
      </c>
      <c r="J188" s="22">
        <v>2882.7627702408795</v>
      </c>
      <c r="K188" s="22">
        <v>329.45479999999998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f t="shared" si="37"/>
        <v>3767.7967899890914</v>
      </c>
      <c r="V188" s="23">
        <f t="shared" si="38"/>
        <v>4858.9670702408794</v>
      </c>
      <c r="W188" s="49"/>
    </row>
    <row r="189" spans="1:23" s="50" customFormat="1" x14ac:dyDescent="0.25">
      <c r="A189" s="16" t="s">
        <v>268</v>
      </c>
      <c r="B189" s="26" t="s">
        <v>269</v>
      </c>
      <c r="C189" s="18" t="s">
        <v>17</v>
      </c>
      <c r="D189" s="19">
        <v>0</v>
      </c>
      <c r="E189" s="22">
        <v>17.896099999999997</v>
      </c>
      <c r="F189" s="22">
        <v>0</v>
      </c>
      <c r="G189" s="22">
        <v>0</v>
      </c>
      <c r="H189" s="22">
        <v>0</v>
      </c>
      <c r="I189" s="22">
        <v>0</v>
      </c>
      <c r="J189" s="22">
        <v>25.080502930000002</v>
      </c>
      <c r="K189" s="22">
        <v>0</v>
      </c>
      <c r="L189" s="22">
        <v>1313.3231455681616</v>
      </c>
      <c r="M189" s="22">
        <v>0</v>
      </c>
      <c r="N189" s="22">
        <v>1569.5170929406827</v>
      </c>
      <c r="O189" s="22">
        <v>0</v>
      </c>
      <c r="P189" s="22">
        <v>1876.6294260071527</v>
      </c>
      <c r="Q189" s="22">
        <v>0</v>
      </c>
      <c r="R189" s="22">
        <v>2181.9771394462014</v>
      </c>
      <c r="S189" s="22">
        <v>0</v>
      </c>
      <c r="T189" s="22">
        <v>2489.2097974374665</v>
      </c>
      <c r="U189" s="22">
        <f t="shared" si="37"/>
        <v>0</v>
      </c>
      <c r="V189" s="23">
        <f t="shared" si="38"/>
        <v>9455.7371043296662</v>
      </c>
      <c r="W189" s="49"/>
    </row>
    <row r="190" spans="1:23" s="50" customFormat="1" x14ac:dyDescent="0.25">
      <c r="A190" s="16" t="s">
        <v>270</v>
      </c>
      <c r="B190" s="26" t="s">
        <v>271</v>
      </c>
      <c r="C190" s="18" t="s">
        <v>17</v>
      </c>
      <c r="D190" s="19">
        <v>0</v>
      </c>
      <c r="E190" s="22">
        <v>779.779</v>
      </c>
      <c r="F190" s="22">
        <v>590.63750000000005</v>
      </c>
      <c r="G190" s="22">
        <v>1115.0564035728517</v>
      </c>
      <c r="H190" s="22">
        <v>0</v>
      </c>
      <c r="I190" s="22">
        <v>1214.5775491769618</v>
      </c>
      <c r="J190" s="22">
        <v>25.080502930000002</v>
      </c>
      <c r="K190" s="22">
        <v>1281.3438026934207</v>
      </c>
      <c r="L190" s="22">
        <v>1313.3231455681616</v>
      </c>
      <c r="M190" s="22">
        <v>1527.0246866524576</v>
      </c>
      <c r="N190" s="22">
        <v>1569.5170929406827</v>
      </c>
      <c r="O190" s="22">
        <v>1820.8876556036596</v>
      </c>
      <c r="P190" s="22">
        <v>1876.6294260071527</v>
      </c>
      <c r="Q190" s="22">
        <v>2110.262594755503</v>
      </c>
      <c r="R190" s="22">
        <v>2181.9771394462014</v>
      </c>
      <c r="S190" s="22">
        <v>2402.1452376678826</v>
      </c>
      <c r="T190" s="22">
        <v>2489.2097974374665</v>
      </c>
      <c r="U190" s="22">
        <f t="shared" si="37"/>
        <v>11471.297930122737</v>
      </c>
      <c r="V190" s="23">
        <f t="shared" si="38"/>
        <v>9455.7371043296662</v>
      </c>
      <c r="W190" s="49"/>
    </row>
    <row r="191" spans="1:23" s="50" customFormat="1" ht="31.5" x14ac:dyDescent="0.25">
      <c r="A191" s="16" t="s">
        <v>272</v>
      </c>
      <c r="B191" s="25" t="s">
        <v>273</v>
      </c>
      <c r="C191" s="18" t="s">
        <v>17</v>
      </c>
      <c r="D191" s="19">
        <v>0</v>
      </c>
      <c r="E191" s="22">
        <v>111.39489999999999</v>
      </c>
      <c r="F191" s="22">
        <v>111.39489999999999</v>
      </c>
      <c r="G191" s="22">
        <v>0</v>
      </c>
      <c r="H191" s="22">
        <v>0</v>
      </c>
      <c r="I191" s="22">
        <v>0</v>
      </c>
      <c r="J191" s="22">
        <v>-8.7947679581702683E-5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f t="shared" si="37"/>
        <v>0</v>
      </c>
      <c r="V191" s="23">
        <f t="shared" si="38"/>
        <v>-8.7947679581702683E-5</v>
      </c>
      <c r="W191" s="49"/>
    </row>
    <row r="192" spans="1:23" s="50" customFormat="1" ht="31.5" x14ac:dyDescent="0.25">
      <c r="A192" s="16" t="s">
        <v>274</v>
      </c>
      <c r="B192" s="25" t="s">
        <v>275</v>
      </c>
      <c r="C192" s="18" t="s">
        <v>17</v>
      </c>
      <c r="D192" s="19">
        <v>0</v>
      </c>
      <c r="E192" s="22">
        <v>0</v>
      </c>
      <c r="F192" s="22">
        <v>0</v>
      </c>
      <c r="G192" s="22">
        <v>0</v>
      </c>
      <c r="H192" s="22">
        <v>62.262800000000006</v>
      </c>
      <c r="I192" s="22">
        <v>0</v>
      </c>
      <c r="J192" s="22">
        <v>114.45599101064607</v>
      </c>
      <c r="K192" s="22">
        <v>0</v>
      </c>
      <c r="L192" s="22">
        <v>18.398716332153494</v>
      </c>
      <c r="M192" s="22">
        <v>0</v>
      </c>
      <c r="N192" s="22">
        <v>19.497579790108922</v>
      </c>
      <c r="O192" s="22">
        <v>0</v>
      </c>
      <c r="P192" s="22">
        <v>20.646278495812243</v>
      </c>
      <c r="Q192" s="22">
        <v>0</v>
      </c>
      <c r="R192" s="22">
        <v>21.853694033827693</v>
      </c>
      <c r="S192" s="22">
        <v>0</v>
      </c>
      <c r="T192" s="22">
        <v>23.130573744236422</v>
      </c>
      <c r="U192" s="22">
        <f t="shared" si="37"/>
        <v>0</v>
      </c>
      <c r="V192" s="23">
        <f t="shared" si="38"/>
        <v>280.24563340678486</v>
      </c>
      <c r="W192" s="49"/>
    </row>
    <row r="193" spans="1:23" s="50" customFormat="1" x14ac:dyDescent="0.25">
      <c r="A193" s="16" t="s">
        <v>276</v>
      </c>
      <c r="B193" s="25" t="s">
        <v>277</v>
      </c>
      <c r="C193" s="18" t="s">
        <v>17</v>
      </c>
      <c r="D193" s="19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f t="shared" si="37"/>
        <v>0</v>
      </c>
      <c r="V193" s="23">
        <f t="shared" si="38"/>
        <v>0</v>
      </c>
      <c r="W193" s="49"/>
    </row>
    <row r="194" spans="1:23" s="50" customFormat="1" x14ac:dyDescent="0.25">
      <c r="A194" s="16" t="s">
        <v>278</v>
      </c>
      <c r="B194" s="25" t="s">
        <v>279</v>
      </c>
      <c r="C194" s="18" t="s">
        <v>17</v>
      </c>
      <c r="D194" s="19">
        <v>71.465500000000006</v>
      </c>
      <c r="E194" s="22">
        <v>417.1601</v>
      </c>
      <c r="F194" s="22">
        <v>597.49984460000007</v>
      </c>
      <c r="G194" s="22">
        <v>760.916865270617</v>
      </c>
      <c r="H194" s="22">
        <v>767.03409999999997</v>
      </c>
      <c r="I194" s="22">
        <v>587.61956116108217</v>
      </c>
      <c r="J194" s="22">
        <v>719.36703978081232</v>
      </c>
      <c r="K194" s="22">
        <v>606.7091623886563</v>
      </c>
      <c r="L194" s="22">
        <v>554.10847416820559</v>
      </c>
      <c r="M194" s="22">
        <v>626.74659502864085</v>
      </c>
      <c r="N194" s="22">
        <v>556.80048530560202</v>
      </c>
      <c r="O194" s="22">
        <v>644.48051815952772</v>
      </c>
      <c r="P194" s="22">
        <v>569.65792970053292</v>
      </c>
      <c r="Q194" s="22">
        <v>678.46336895886986</v>
      </c>
      <c r="R194" s="22">
        <v>585.65434659052869</v>
      </c>
      <c r="S194" s="22">
        <v>591.64874866872628</v>
      </c>
      <c r="T194" s="22">
        <v>590.60149092315987</v>
      </c>
      <c r="U194" s="22">
        <f t="shared" si="37"/>
        <v>4496.5848196361203</v>
      </c>
      <c r="V194" s="23">
        <f t="shared" si="38"/>
        <v>4343.2238664688412</v>
      </c>
      <c r="W194" s="49"/>
    </row>
    <row r="195" spans="1:23" s="50" customFormat="1" x14ac:dyDescent="0.25">
      <c r="A195" s="16" t="s">
        <v>280</v>
      </c>
      <c r="B195" s="25" t="s">
        <v>281</v>
      </c>
      <c r="C195" s="18" t="s">
        <v>17</v>
      </c>
      <c r="D195" s="19">
        <v>16.192599999999999</v>
      </c>
      <c r="E195" s="22">
        <v>130.26199999999997</v>
      </c>
      <c r="F195" s="22">
        <v>163.00299999999999</v>
      </c>
      <c r="G195" s="22">
        <v>244.36547059695215</v>
      </c>
      <c r="H195" s="22">
        <v>245.86520000000002</v>
      </c>
      <c r="I195" s="22">
        <v>178.21461425114228</v>
      </c>
      <c r="J195" s="22">
        <v>223.63725108932624</v>
      </c>
      <c r="K195" s="22">
        <v>184.01785302432478</v>
      </c>
      <c r="L195" s="22">
        <v>166.02709878997177</v>
      </c>
      <c r="M195" s="22">
        <v>190.10923254688001</v>
      </c>
      <c r="N195" s="22">
        <v>169.45868694042574</v>
      </c>
      <c r="O195" s="22">
        <v>195.50034517866965</v>
      </c>
      <c r="P195" s="22">
        <v>173.39245924414814</v>
      </c>
      <c r="Q195" s="22">
        <v>206.25286416349641</v>
      </c>
      <c r="R195" s="22">
        <v>178.30427200138249</v>
      </c>
      <c r="S195" s="22">
        <v>179.86121959529279</v>
      </c>
      <c r="T195" s="22">
        <v>179.5428532406406</v>
      </c>
      <c r="U195" s="22">
        <f t="shared" si="37"/>
        <v>1378.321599356758</v>
      </c>
      <c r="V195" s="23">
        <f t="shared" si="38"/>
        <v>1336.2278213058951</v>
      </c>
      <c r="W195" s="49"/>
    </row>
    <row r="196" spans="1:23" s="50" customFormat="1" x14ac:dyDescent="0.25">
      <c r="A196" s="16" t="s">
        <v>282</v>
      </c>
      <c r="B196" s="25" t="s">
        <v>283</v>
      </c>
      <c r="C196" s="18" t="s">
        <v>17</v>
      </c>
      <c r="D196" s="19">
        <v>1.2581999999999998</v>
      </c>
      <c r="E196" s="22">
        <v>-301.27780000000001</v>
      </c>
      <c r="F196" s="22">
        <v>69.213731100000004</v>
      </c>
      <c r="G196" s="22">
        <v>185.79039223275009</v>
      </c>
      <c r="H196" s="22">
        <v>238.71220000000002</v>
      </c>
      <c r="I196" s="22">
        <v>635.07969924954307</v>
      </c>
      <c r="J196" s="22">
        <v>74.180879375748262</v>
      </c>
      <c r="K196" s="22">
        <v>680.66678619359664</v>
      </c>
      <c r="L196" s="22">
        <v>185.60925034673735</v>
      </c>
      <c r="M196" s="22">
        <v>563.44953237375319</v>
      </c>
      <c r="N196" s="22">
        <v>235.68535255361954</v>
      </c>
      <c r="O196" s="22">
        <v>584.28163874017946</v>
      </c>
      <c r="P196" s="22">
        <v>208.61374224090093</v>
      </c>
      <c r="Q196" s="22">
        <v>605.88395899574289</v>
      </c>
      <c r="R196" s="22">
        <v>205.02727307688869</v>
      </c>
      <c r="S196" s="22">
        <v>671.66085505712965</v>
      </c>
      <c r="T196" s="22">
        <v>286.83130267394415</v>
      </c>
      <c r="U196" s="22">
        <f t="shared" si="37"/>
        <v>3926.8128628426948</v>
      </c>
      <c r="V196" s="23">
        <f t="shared" si="38"/>
        <v>1434.6600002678388</v>
      </c>
      <c r="W196" s="49"/>
    </row>
    <row r="197" spans="1:23" s="50" customFormat="1" x14ac:dyDescent="0.25">
      <c r="A197" s="16" t="s">
        <v>284</v>
      </c>
      <c r="B197" s="26" t="s">
        <v>285</v>
      </c>
      <c r="C197" s="18" t="s">
        <v>17</v>
      </c>
      <c r="D197" s="19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f t="shared" si="37"/>
        <v>0</v>
      </c>
      <c r="V197" s="23">
        <f t="shared" si="38"/>
        <v>0</v>
      </c>
      <c r="W197" s="49"/>
    </row>
    <row r="198" spans="1:23" s="50" customFormat="1" x14ac:dyDescent="0.25">
      <c r="A198" s="16" t="s">
        <v>286</v>
      </c>
      <c r="B198" s="25" t="s">
        <v>287</v>
      </c>
      <c r="C198" s="18" t="s">
        <v>17</v>
      </c>
      <c r="D198" s="19">
        <v>15.324299999999999</v>
      </c>
      <c r="E198" s="22">
        <v>118.17269999999999</v>
      </c>
      <c r="F198" s="22">
        <v>59.2264853</v>
      </c>
      <c r="G198" s="22">
        <v>187.8475761226</v>
      </c>
      <c r="H198" s="22">
        <v>83.515299999999982</v>
      </c>
      <c r="I198" s="22">
        <v>117.75340985104999</v>
      </c>
      <c r="J198" s="22">
        <v>129.79243619696621</v>
      </c>
      <c r="K198" s="22">
        <v>100.39722749524775</v>
      </c>
      <c r="L198" s="22">
        <v>100.39722749524775</v>
      </c>
      <c r="M198" s="22">
        <v>101.57504409833709</v>
      </c>
      <c r="N198" s="22">
        <v>101.57504409833709</v>
      </c>
      <c r="O198" s="22">
        <v>102.76715018413545</v>
      </c>
      <c r="P198" s="22">
        <v>102.76715018413545</v>
      </c>
      <c r="Q198" s="22">
        <v>103.97283875734288</v>
      </c>
      <c r="R198" s="22">
        <v>103.97283875734288</v>
      </c>
      <c r="S198" s="22">
        <f>Q198/O198*Q198</f>
        <v>105.19267275477353</v>
      </c>
      <c r="T198" s="22">
        <f>R198/P198*R198</f>
        <v>105.19267275477353</v>
      </c>
      <c r="U198" s="22">
        <f t="shared" si="37"/>
        <v>819.50591926348659</v>
      </c>
      <c r="V198" s="23">
        <f t="shared" si="38"/>
        <v>727.21266948680284</v>
      </c>
      <c r="W198" s="49"/>
    </row>
    <row r="199" spans="1:23" s="50" customFormat="1" x14ac:dyDescent="0.25">
      <c r="A199" s="16" t="s">
        <v>288</v>
      </c>
      <c r="B199" s="25" t="s">
        <v>289</v>
      </c>
      <c r="C199" s="18" t="s">
        <v>17</v>
      </c>
      <c r="D199" s="19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-1.9896641051673215E-5</v>
      </c>
      <c r="J199" s="22">
        <v>18.12058010335895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f t="shared" si="37"/>
        <v>-1.9896641051673215E-5</v>
      </c>
      <c r="V199" s="23">
        <f t="shared" si="38"/>
        <v>18.12058010335895</v>
      </c>
      <c r="W199" s="49"/>
    </row>
    <row r="200" spans="1:23" s="50" customFormat="1" x14ac:dyDescent="0.25">
      <c r="A200" s="16" t="s">
        <v>290</v>
      </c>
      <c r="B200" s="25" t="s">
        <v>291</v>
      </c>
      <c r="C200" s="18" t="s">
        <v>17</v>
      </c>
      <c r="D200" s="19">
        <v>0.79039999999999999</v>
      </c>
      <c r="E200" s="22">
        <v>2.6139999999999999</v>
      </c>
      <c r="F200" s="22">
        <v>2.7092613699999997</v>
      </c>
      <c r="G200" s="22">
        <v>5.5644852369999986</v>
      </c>
      <c r="H200" s="22">
        <v>3.4857999999999998</v>
      </c>
      <c r="I200" s="22">
        <v>5.0406427999999996</v>
      </c>
      <c r="J200" s="22">
        <v>38.779067999999988</v>
      </c>
      <c r="K200" s="22">
        <v>4.7022839038560003</v>
      </c>
      <c r="L200" s="22">
        <v>37.728031999999992</v>
      </c>
      <c r="M200" s="22">
        <v>4.7573476483701542</v>
      </c>
      <c r="N200" s="22">
        <v>39.350335999999992</v>
      </c>
      <c r="O200" s="22">
        <v>4.8130561893325678</v>
      </c>
      <c r="P200" s="22">
        <v>41.042399071999988</v>
      </c>
      <c r="Q200" s="22">
        <v>4.8694170773096515</v>
      </c>
      <c r="R200" s="22">
        <v>42.807220856095981</v>
      </c>
      <c r="S200" s="22">
        <f t="shared" ref="S200:T200" si="40">Q200/O200*Q200</f>
        <v>4.9264379512849468</v>
      </c>
      <c r="T200" s="22">
        <f t="shared" si="40"/>
        <v>44.64792991774015</v>
      </c>
      <c r="U200" s="22">
        <f t="shared" si="37"/>
        <v>34.673670807153322</v>
      </c>
      <c r="V200" s="23">
        <f t="shared" si="38"/>
        <v>247.84078584583608</v>
      </c>
      <c r="W200" s="49"/>
    </row>
    <row r="201" spans="1:23" s="50" customFormat="1" ht="31.5" x14ac:dyDescent="0.25">
      <c r="A201" s="16" t="s">
        <v>292</v>
      </c>
      <c r="B201" s="25" t="s">
        <v>293</v>
      </c>
      <c r="C201" s="18" t="s">
        <v>17</v>
      </c>
      <c r="D201" s="19">
        <v>0</v>
      </c>
      <c r="E201" s="22">
        <v>0</v>
      </c>
      <c r="F201" s="22">
        <v>0</v>
      </c>
      <c r="G201" s="22">
        <v>-2.232114950675168E-5</v>
      </c>
      <c r="H201" s="22">
        <v>15</v>
      </c>
      <c r="I201" s="22">
        <v>48.303663607135519</v>
      </c>
      <c r="J201" s="22">
        <v>33.303663607135519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f t="shared" si="37"/>
        <v>48.303641285986011</v>
      </c>
      <c r="V201" s="23">
        <f t="shared" si="38"/>
        <v>48.303663607135519</v>
      </c>
      <c r="W201" s="49"/>
    </row>
    <row r="202" spans="1:23" s="50" customFormat="1" x14ac:dyDescent="0.25">
      <c r="A202" s="16" t="s">
        <v>294</v>
      </c>
      <c r="B202" s="25" t="s">
        <v>295</v>
      </c>
      <c r="C202" s="18" t="s">
        <v>17</v>
      </c>
      <c r="D202" s="19">
        <f>D185-D186-D187-D191-D192-D193-D194-D195-D196-D198-D199-D200-D201</f>
        <v>21.65509999999999</v>
      </c>
      <c r="E202" s="22">
        <f t="shared" ref="E202:T202" si="41">E185-E186-E187-E191-E192-E193-E194-E195-E196-E198-E199-E200-E201</f>
        <v>1062.8348000000001</v>
      </c>
      <c r="F202" s="22">
        <f t="shared" si="41"/>
        <v>724.58176498000068</v>
      </c>
      <c r="G202" s="22">
        <f t="shared" si="41"/>
        <v>1033.7740470064477</v>
      </c>
      <c r="H202" s="22">
        <f t="shared" si="41"/>
        <v>409.05572565700015</v>
      </c>
      <c r="I202" s="22">
        <f t="shared" si="41"/>
        <v>1817.1905084654022</v>
      </c>
      <c r="J202" s="22">
        <f t="shared" si="41"/>
        <v>263.27742846601052</v>
      </c>
      <c r="K202" s="22">
        <f t="shared" si="41"/>
        <v>1797.9587967673363</v>
      </c>
      <c r="L202" s="22">
        <f t="shared" si="41"/>
        <v>214.02044724935786</v>
      </c>
      <c r="M202" s="22">
        <f t="shared" si="41"/>
        <v>2368.7018731326784</v>
      </c>
      <c r="N202" s="22">
        <f t="shared" si="41"/>
        <v>234.45795032163537</v>
      </c>
      <c r="O202" s="22">
        <f t="shared" si="41"/>
        <v>2162.8318187483287</v>
      </c>
      <c r="P202" s="22">
        <f t="shared" si="41"/>
        <v>189.39676967779931</v>
      </c>
      <c r="Q202" s="22">
        <f t="shared" si="41"/>
        <v>2222.3018210607597</v>
      </c>
      <c r="R202" s="22">
        <f t="shared" si="41"/>
        <v>146.10923402348499</v>
      </c>
      <c r="S202" s="22">
        <f t="shared" si="41"/>
        <v>2806.1648268659833</v>
      </c>
      <c r="T202" s="22">
        <f t="shared" si="41"/>
        <v>192.42904997319351</v>
      </c>
      <c r="U202" s="22">
        <f t="shared" si="37"/>
        <v>14208.923692046936</v>
      </c>
      <c r="V202" s="23">
        <f t="shared" si="38"/>
        <v>1648.7466053684816</v>
      </c>
      <c r="W202" s="49"/>
    </row>
    <row r="203" spans="1:23" s="50" customFormat="1" ht="26.25" customHeight="1" x14ac:dyDescent="0.25">
      <c r="A203" s="16" t="s">
        <v>296</v>
      </c>
      <c r="B203" s="47" t="s">
        <v>297</v>
      </c>
      <c r="C203" s="18" t="s">
        <v>17</v>
      </c>
      <c r="D203" s="19">
        <v>0</v>
      </c>
      <c r="E203" s="22">
        <v>9.8611000000000004</v>
      </c>
      <c r="F203" s="22">
        <v>1.2297</v>
      </c>
      <c r="G203" s="22">
        <v>0</v>
      </c>
      <c r="H203" s="22">
        <v>9.9834999999999994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f t="shared" si="37"/>
        <v>0</v>
      </c>
      <c r="V203" s="23">
        <f t="shared" si="38"/>
        <v>9.9834999999999994</v>
      </c>
      <c r="W203" s="49"/>
    </row>
    <row r="204" spans="1:23" s="50" customFormat="1" x14ac:dyDescent="0.25">
      <c r="A204" s="16" t="s">
        <v>298</v>
      </c>
      <c r="B204" s="25" t="s">
        <v>299</v>
      </c>
      <c r="C204" s="18" t="s">
        <v>17</v>
      </c>
      <c r="D204" s="19">
        <v>0</v>
      </c>
      <c r="E204" s="22">
        <v>9.8611000000000004</v>
      </c>
      <c r="F204" s="22">
        <v>1.2297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f t="shared" si="37"/>
        <v>0</v>
      </c>
      <c r="V204" s="23">
        <f t="shared" si="38"/>
        <v>0</v>
      </c>
      <c r="W204" s="49"/>
    </row>
    <row r="205" spans="1:23" s="50" customFormat="1" x14ac:dyDescent="0.25">
      <c r="A205" s="16" t="s">
        <v>300</v>
      </c>
      <c r="B205" s="25" t="s">
        <v>301</v>
      </c>
      <c r="C205" s="18" t="s">
        <v>17</v>
      </c>
      <c r="D205" s="19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f t="shared" si="37"/>
        <v>0</v>
      </c>
      <c r="V205" s="23">
        <f t="shared" si="38"/>
        <v>0</v>
      </c>
      <c r="W205" s="49"/>
    </row>
    <row r="206" spans="1:23" s="50" customFormat="1" ht="34.5" customHeight="1" x14ac:dyDescent="0.25">
      <c r="A206" s="16" t="s">
        <v>302</v>
      </c>
      <c r="B206" s="26" t="s">
        <v>303</v>
      </c>
      <c r="C206" s="18" t="s">
        <v>17</v>
      </c>
      <c r="D206" s="19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f t="shared" si="37"/>
        <v>0</v>
      </c>
      <c r="V206" s="23">
        <f t="shared" si="38"/>
        <v>0</v>
      </c>
      <c r="W206" s="49"/>
    </row>
    <row r="207" spans="1:23" s="50" customFormat="1" x14ac:dyDescent="0.25">
      <c r="A207" s="16" t="s">
        <v>304</v>
      </c>
      <c r="B207" s="28" t="s">
        <v>305</v>
      </c>
      <c r="C207" s="18" t="s">
        <v>17</v>
      </c>
      <c r="D207" s="19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f t="shared" si="37"/>
        <v>0</v>
      </c>
      <c r="V207" s="23">
        <f t="shared" si="38"/>
        <v>0</v>
      </c>
      <c r="W207" s="49"/>
    </row>
    <row r="208" spans="1:23" s="50" customFormat="1" hidden="1" outlineLevel="1" x14ac:dyDescent="0.25">
      <c r="A208" s="16" t="s">
        <v>306</v>
      </c>
      <c r="B208" s="28" t="s">
        <v>307</v>
      </c>
      <c r="C208" s="18" t="s">
        <v>17</v>
      </c>
      <c r="D208" s="19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>
        <f t="shared" si="37"/>
        <v>0</v>
      </c>
      <c r="V208" s="23">
        <f t="shared" si="38"/>
        <v>0</v>
      </c>
      <c r="W208" s="49"/>
    </row>
    <row r="209" spans="1:23" s="50" customFormat="1" collapsed="1" x14ac:dyDescent="0.25">
      <c r="A209" s="16" t="s">
        <v>308</v>
      </c>
      <c r="B209" s="25" t="s">
        <v>309</v>
      </c>
      <c r="C209" s="18" t="s">
        <v>17</v>
      </c>
      <c r="D209" s="19">
        <f>D203-D204-D205</f>
        <v>0</v>
      </c>
      <c r="E209" s="22">
        <f t="shared" ref="E209:T209" si="42">E203-E204-E205</f>
        <v>0</v>
      </c>
      <c r="F209" s="22">
        <f t="shared" si="42"/>
        <v>0</v>
      </c>
      <c r="G209" s="22">
        <f t="shared" si="42"/>
        <v>0</v>
      </c>
      <c r="H209" s="22">
        <f t="shared" si="42"/>
        <v>9.9834999999999994</v>
      </c>
      <c r="I209" s="22">
        <f t="shared" si="42"/>
        <v>0</v>
      </c>
      <c r="J209" s="22">
        <f t="shared" si="42"/>
        <v>0</v>
      </c>
      <c r="K209" s="22">
        <f t="shared" si="42"/>
        <v>0</v>
      </c>
      <c r="L209" s="22">
        <f t="shared" si="42"/>
        <v>0</v>
      </c>
      <c r="M209" s="22">
        <f t="shared" si="42"/>
        <v>0</v>
      </c>
      <c r="N209" s="22">
        <f t="shared" si="42"/>
        <v>0</v>
      </c>
      <c r="O209" s="22">
        <f t="shared" si="42"/>
        <v>0</v>
      </c>
      <c r="P209" s="22">
        <f t="shared" si="42"/>
        <v>0</v>
      </c>
      <c r="Q209" s="22">
        <f t="shared" si="42"/>
        <v>0</v>
      </c>
      <c r="R209" s="22">
        <f t="shared" si="42"/>
        <v>0</v>
      </c>
      <c r="S209" s="22">
        <f t="shared" si="42"/>
        <v>0</v>
      </c>
      <c r="T209" s="22">
        <f t="shared" si="42"/>
        <v>0</v>
      </c>
      <c r="U209" s="22">
        <f t="shared" si="37"/>
        <v>0</v>
      </c>
      <c r="V209" s="23">
        <f t="shared" si="38"/>
        <v>9.9834999999999994</v>
      </c>
      <c r="W209" s="49"/>
    </row>
    <row r="210" spans="1:23" s="50" customFormat="1" x14ac:dyDescent="0.25">
      <c r="A210" s="16" t="s">
        <v>310</v>
      </c>
      <c r="B210" s="47" t="s">
        <v>311</v>
      </c>
      <c r="C210" s="18" t="s">
        <v>17</v>
      </c>
      <c r="D210" s="19">
        <v>325.67570000000001</v>
      </c>
      <c r="E210" s="22">
        <v>544.63212737714002</v>
      </c>
      <c r="F210" s="22">
        <v>212.50966229550002</v>
      </c>
      <c r="G210" s="22">
        <v>71.317722959999998</v>
      </c>
      <c r="H210" s="22">
        <v>188.60372538299993</v>
      </c>
      <c r="I210" s="22">
        <v>55.124856399999999</v>
      </c>
      <c r="J210" s="22">
        <v>1498.7450285843897</v>
      </c>
      <c r="K210" s="22">
        <v>174.31564498999998</v>
      </c>
      <c r="L210" s="22">
        <v>229.50356691034</v>
      </c>
      <c r="M210" s="22">
        <v>8.4710000000000001</v>
      </c>
      <c r="N210" s="22">
        <v>48.064457012152928</v>
      </c>
      <c r="O210" s="22">
        <v>361.41309845640006</v>
      </c>
      <c r="P210" s="22">
        <v>101.89455463692605</v>
      </c>
      <c r="Q210" s="22">
        <v>532.1253981210001</v>
      </c>
      <c r="R210" s="22">
        <v>11.799999999999999</v>
      </c>
      <c r="S210" s="22">
        <v>0</v>
      </c>
      <c r="T210" s="22">
        <v>0</v>
      </c>
      <c r="U210" s="22">
        <f t="shared" si="37"/>
        <v>1202.7677209274002</v>
      </c>
      <c r="V210" s="23">
        <f t="shared" si="38"/>
        <v>2078.6113325268088</v>
      </c>
      <c r="W210" s="49"/>
    </row>
    <row r="211" spans="1:23" s="50" customFormat="1" x14ac:dyDescent="0.25">
      <c r="A211" s="16" t="s">
        <v>312</v>
      </c>
      <c r="B211" s="25" t="s">
        <v>313</v>
      </c>
      <c r="C211" s="18" t="s">
        <v>17</v>
      </c>
      <c r="D211" s="19">
        <v>325.58049999999997</v>
      </c>
      <c r="E211" s="22">
        <v>544.63212737714002</v>
      </c>
      <c r="F211" s="22">
        <v>212.50966229550002</v>
      </c>
      <c r="G211" s="22">
        <v>71.317722959999998</v>
      </c>
      <c r="H211" s="22">
        <v>188.60372538299993</v>
      </c>
      <c r="I211" s="22">
        <v>55.124856399999999</v>
      </c>
      <c r="J211" s="22">
        <v>1498.74502858439</v>
      </c>
      <c r="K211" s="22">
        <v>174.31564498999998</v>
      </c>
      <c r="L211" s="22">
        <v>229.50356750034001</v>
      </c>
      <c r="M211" s="22">
        <v>8.4710000000000001</v>
      </c>
      <c r="N211" s="22">
        <v>48.064457012153007</v>
      </c>
      <c r="O211" s="22">
        <v>361.41309845640001</v>
      </c>
      <c r="P211" s="22">
        <v>101.89455463692609</v>
      </c>
      <c r="Q211" s="22">
        <v>532.1253981210001</v>
      </c>
      <c r="R211" s="22">
        <v>11.799999999999999</v>
      </c>
      <c r="S211" s="22">
        <v>0</v>
      </c>
      <c r="T211" s="22">
        <v>0</v>
      </c>
      <c r="U211" s="22">
        <f t="shared" si="37"/>
        <v>1202.7677209274002</v>
      </c>
      <c r="V211" s="23">
        <f t="shared" si="38"/>
        <v>2078.6113331168094</v>
      </c>
      <c r="W211" s="49"/>
    </row>
    <row r="212" spans="1:23" s="50" customFormat="1" x14ac:dyDescent="0.25">
      <c r="A212" s="16" t="s">
        <v>314</v>
      </c>
      <c r="B212" s="26" t="s">
        <v>315</v>
      </c>
      <c r="C212" s="18" t="s">
        <v>17</v>
      </c>
      <c r="D212" s="19">
        <v>0</v>
      </c>
      <c r="E212" s="22">
        <v>239.33303837714001</v>
      </c>
      <c r="F212" s="22">
        <v>120.93843673000002</v>
      </c>
      <c r="G212" s="22">
        <v>0</v>
      </c>
      <c r="H212" s="22">
        <v>43.484504892459924</v>
      </c>
      <c r="I212" s="22">
        <v>0</v>
      </c>
      <c r="J212" s="22">
        <v>0</v>
      </c>
      <c r="K212" s="22">
        <v>107.44622981513601</v>
      </c>
      <c r="L212" s="22">
        <v>49.797795270339996</v>
      </c>
      <c r="M212" s="22">
        <v>8.4710000000000001</v>
      </c>
      <c r="N212" s="22">
        <v>48.064457012153007</v>
      </c>
      <c r="O212" s="22">
        <v>99.817263016384061</v>
      </c>
      <c r="P212" s="22">
        <v>100.22535396331008</v>
      </c>
      <c r="Q212" s="22">
        <v>436.14311984106007</v>
      </c>
      <c r="R212" s="22">
        <v>11.799999999999999</v>
      </c>
      <c r="S212" s="22">
        <v>0</v>
      </c>
      <c r="T212" s="22">
        <v>0</v>
      </c>
      <c r="U212" s="22">
        <f t="shared" si="37"/>
        <v>651.8776126725802</v>
      </c>
      <c r="V212" s="23">
        <f t="shared" si="38"/>
        <v>253.37211113826302</v>
      </c>
      <c r="W212" s="49"/>
    </row>
    <row r="213" spans="1:23" s="50" customFormat="1" x14ac:dyDescent="0.25">
      <c r="A213" s="16" t="s">
        <v>316</v>
      </c>
      <c r="B213" s="26" t="s">
        <v>317</v>
      </c>
      <c r="C213" s="18" t="s">
        <v>17</v>
      </c>
      <c r="D213" s="19">
        <v>325.58049999999997</v>
      </c>
      <c r="E213" s="22">
        <v>141.53856500000001</v>
      </c>
      <c r="F213" s="22">
        <v>0</v>
      </c>
      <c r="G213" s="22">
        <v>71.317722959999998</v>
      </c>
      <c r="H213" s="22">
        <v>142.83618540000001</v>
      </c>
      <c r="I213" s="22">
        <v>55.124856399999999</v>
      </c>
      <c r="J213" s="22">
        <v>1498.74502858439</v>
      </c>
      <c r="K213" s="22">
        <v>55.221677654323983</v>
      </c>
      <c r="L213" s="22">
        <v>170.34106980000001</v>
      </c>
      <c r="M213" s="22">
        <v>0</v>
      </c>
      <c r="N213" s="22">
        <v>0</v>
      </c>
      <c r="O213" s="22">
        <v>150.70301376361596</v>
      </c>
      <c r="P213" s="22">
        <v>1.6692006736160003</v>
      </c>
      <c r="Q213" s="22">
        <v>34.14449689634003</v>
      </c>
      <c r="R213" s="22">
        <v>0</v>
      </c>
      <c r="S213" s="22">
        <v>0</v>
      </c>
      <c r="T213" s="22">
        <v>0</v>
      </c>
      <c r="U213" s="22">
        <f t="shared" si="37"/>
        <v>366.51176767428001</v>
      </c>
      <c r="V213" s="23">
        <f t="shared" si="38"/>
        <v>1813.5914844580059</v>
      </c>
      <c r="W213" s="49"/>
    </row>
    <row r="214" spans="1:23" s="50" customFormat="1" ht="31.5" x14ac:dyDescent="0.25">
      <c r="A214" s="16" t="s">
        <v>318</v>
      </c>
      <c r="B214" s="26" t="s">
        <v>319</v>
      </c>
      <c r="C214" s="18" t="s">
        <v>17</v>
      </c>
      <c r="D214" s="19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f t="shared" si="37"/>
        <v>0</v>
      </c>
      <c r="V214" s="23">
        <f t="shared" si="38"/>
        <v>0</v>
      </c>
      <c r="W214" s="49"/>
    </row>
    <row r="215" spans="1:23" s="50" customFormat="1" x14ac:dyDescent="0.25">
      <c r="A215" s="16" t="s">
        <v>320</v>
      </c>
      <c r="B215" s="26" t="s">
        <v>321</v>
      </c>
      <c r="C215" s="18" t="s">
        <v>17</v>
      </c>
      <c r="D215" s="19">
        <v>0</v>
      </c>
      <c r="E215" s="22">
        <v>0</v>
      </c>
      <c r="F215" s="22">
        <v>91.571225565500001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f t="shared" si="37"/>
        <v>0</v>
      </c>
      <c r="V215" s="23">
        <f t="shared" si="38"/>
        <v>0</v>
      </c>
      <c r="W215" s="49"/>
    </row>
    <row r="216" spans="1:23" s="50" customFormat="1" x14ac:dyDescent="0.25">
      <c r="A216" s="16" t="s">
        <v>322</v>
      </c>
      <c r="B216" s="26" t="s">
        <v>323</v>
      </c>
      <c r="C216" s="18" t="s">
        <v>17</v>
      </c>
      <c r="D216" s="19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f t="shared" si="37"/>
        <v>0</v>
      </c>
      <c r="V216" s="23">
        <f t="shared" si="38"/>
        <v>0</v>
      </c>
      <c r="W216" s="49"/>
    </row>
    <row r="217" spans="1:23" s="50" customFormat="1" x14ac:dyDescent="0.25">
      <c r="A217" s="16" t="s">
        <v>324</v>
      </c>
      <c r="B217" s="26" t="s">
        <v>325</v>
      </c>
      <c r="C217" s="18" t="s">
        <v>17</v>
      </c>
      <c r="D217" s="19">
        <f>D211-D212-D213-D214-D215-D216</f>
        <v>0</v>
      </c>
      <c r="E217" s="22">
        <f t="shared" ref="E217:T217" si="43">E211-E212-E213-E214-E215-E216</f>
        <v>163.76052399999998</v>
      </c>
      <c r="F217" s="22">
        <f t="shared" si="43"/>
        <v>0</v>
      </c>
      <c r="G217" s="22">
        <f t="shared" si="43"/>
        <v>0</v>
      </c>
      <c r="H217" s="22">
        <f t="shared" si="43"/>
        <v>2.2830350905399825</v>
      </c>
      <c r="I217" s="22">
        <f t="shared" si="43"/>
        <v>0</v>
      </c>
      <c r="J217" s="22">
        <f t="shared" si="43"/>
        <v>0</v>
      </c>
      <c r="K217" s="22">
        <f t="shared" si="43"/>
        <v>11.647737520539991</v>
      </c>
      <c r="L217" s="22">
        <f t="shared" si="43"/>
        <v>9.3647024299999941</v>
      </c>
      <c r="M217" s="22">
        <f t="shared" si="43"/>
        <v>0</v>
      </c>
      <c r="N217" s="22">
        <f t="shared" si="43"/>
        <v>0</v>
      </c>
      <c r="O217" s="22">
        <f t="shared" si="43"/>
        <v>110.89282167639999</v>
      </c>
      <c r="P217" s="22">
        <f t="shared" si="43"/>
        <v>3.5527136788005009E-15</v>
      </c>
      <c r="Q217" s="22">
        <f t="shared" si="43"/>
        <v>61.837781383600003</v>
      </c>
      <c r="R217" s="22">
        <f t="shared" si="43"/>
        <v>0</v>
      </c>
      <c r="S217" s="22">
        <f t="shared" si="43"/>
        <v>0</v>
      </c>
      <c r="T217" s="22">
        <f t="shared" si="43"/>
        <v>0</v>
      </c>
      <c r="U217" s="22">
        <f t="shared" si="37"/>
        <v>184.37834058054</v>
      </c>
      <c r="V217" s="23">
        <f t="shared" si="38"/>
        <v>11.64773752053998</v>
      </c>
      <c r="W217" s="49"/>
    </row>
    <row r="218" spans="1:23" s="50" customFormat="1" x14ac:dyDescent="0.25">
      <c r="A218" s="16" t="s">
        <v>326</v>
      </c>
      <c r="B218" s="25" t="s">
        <v>327</v>
      </c>
      <c r="C218" s="18" t="s">
        <v>17</v>
      </c>
      <c r="D218" s="19">
        <v>9.5200000000000007E-2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f t="shared" si="37"/>
        <v>0</v>
      </c>
      <c r="V218" s="23">
        <f t="shared" si="38"/>
        <v>0</v>
      </c>
      <c r="W218" s="49"/>
    </row>
    <row r="219" spans="1:23" s="50" customFormat="1" x14ac:dyDescent="0.25">
      <c r="A219" s="16" t="s">
        <v>328</v>
      </c>
      <c r="B219" s="25" t="s">
        <v>329</v>
      </c>
      <c r="C219" s="18" t="s">
        <v>17</v>
      </c>
      <c r="D219" s="19">
        <f>D210-D211-D218</f>
        <v>3.3917313402298532E-14</v>
      </c>
      <c r="E219" s="22">
        <f t="shared" ref="E219:T219" si="44">E210-E211-E218</f>
        <v>0</v>
      </c>
      <c r="F219" s="22">
        <f t="shared" si="44"/>
        <v>0</v>
      </c>
      <c r="G219" s="22">
        <f t="shared" si="44"/>
        <v>0</v>
      </c>
      <c r="H219" s="22">
        <f t="shared" si="44"/>
        <v>0</v>
      </c>
      <c r="I219" s="22">
        <f t="shared" si="44"/>
        <v>0</v>
      </c>
      <c r="J219" s="22">
        <f t="shared" si="44"/>
        <v>-2.2737367544323206E-13</v>
      </c>
      <c r="K219" s="22">
        <f t="shared" si="44"/>
        <v>0</v>
      </c>
      <c r="L219" s="22">
        <f t="shared" si="44"/>
        <v>-5.900000132896821E-7</v>
      </c>
      <c r="M219" s="22">
        <f t="shared" si="44"/>
        <v>0</v>
      </c>
      <c r="N219" s="22">
        <f t="shared" si="44"/>
        <v>-7.815970093361102E-14</v>
      </c>
      <c r="O219" s="22">
        <f t="shared" si="44"/>
        <v>5.6843418860808015E-14</v>
      </c>
      <c r="P219" s="22">
        <f t="shared" si="44"/>
        <v>-4.2632564145606011E-14</v>
      </c>
      <c r="Q219" s="22">
        <f t="shared" si="44"/>
        <v>0</v>
      </c>
      <c r="R219" s="22">
        <f t="shared" si="44"/>
        <v>0</v>
      </c>
      <c r="S219" s="22">
        <f t="shared" si="44"/>
        <v>0</v>
      </c>
      <c r="T219" s="22">
        <f t="shared" si="44"/>
        <v>0</v>
      </c>
      <c r="U219" s="22">
        <f t="shared" si="37"/>
        <v>5.6843418860808015E-14</v>
      </c>
      <c r="V219" s="23">
        <f t="shared" si="38"/>
        <v>-5.9000036145562262E-7</v>
      </c>
      <c r="W219" s="49"/>
    </row>
    <row r="220" spans="1:23" s="50" customFormat="1" x14ac:dyDescent="0.25">
      <c r="A220" s="16" t="s">
        <v>330</v>
      </c>
      <c r="B220" s="25" t="s">
        <v>108</v>
      </c>
      <c r="C220" s="18" t="s">
        <v>224</v>
      </c>
      <c r="D220" s="19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>
        <f t="shared" si="37"/>
        <v>0</v>
      </c>
      <c r="V220" s="23">
        <f t="shared" si="38"/>
        <v>0</v>
      </c>
      <c r="W220" s="49"/>
    </row>
    <row r="221" spans="1:23" s="50" customFormat="1" ht="31.5" x14ac:dyDescent="0.25">
      <c r="A221" s="16" t="s">
        <v>331</v>
      </c>
      <c r="B221" s="25" t="s">
        <v>332</v>
      </c>
      <c r="C221" s="18" t="s">
        <v>17</v>
      </c>
      <c r="D221" s="19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>
        <f t="shared" si="37"/>
        <v>0</v>
      </c>
      <c r="V221" s="23">
        <f t="shared" si="38"/>
        <v>0</v>
      </c>
      <c r="W221" s="49"/>
    </row>
    <row r="222" spans="1:23" s="50" customFormat="1" x14ac:dyDescent="0.25">
      <c r="A222" s="16" t="s">
        <v>333</v>
      </c>
      <c r="B222" s="47" t="s">
        <v>334</v>
      </c>
      <c r="C222" s="18" t="s">
        <v>17</v>
      </c>
      <c r="D222" s="19">
        <v>338.37571754000004</v>
      </c>
      <c r="E222" s="22">
        <v>216.66499999999999</v>
      </c>
      <c r="F222" s="22">
        <v>158.50229999999999</v>
      </c>
      <c r="G222" s="22">
        <v>1744.0205000000001</v>
      </c>
      <c r="H222" s="22">
        <v>256.666</v>
      </c>
      <c r="I222" s="22">
        <v>163.53064372881352</v>
      </c>
      <c r="J222" s="22">
        <v>1515.3788604099998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f t="shared" si="37"/>
        <v>1907.5511437288137</v>
      </c>
      <c r="V222" s="23">
        <f t="shared" si="38"/>
        <v>1772.0448604099997</v>
      </c>
      <c r="W222" s="49"/>
    </row>
    <row r="223" spans="1:23" s="50" customFormat="1" x14ac:dyDescent="0.25">
      <c r="A223" s="16" t="s">
        <v>335</v>
      </c>
      <c r="B223" s="25" t="s">
        <v>336</v>
      </c>
      <c r="C223" s="18" t="s">
        <v>17</v>
      </c>
      <c r="D223" s="19">
        <v>0</v>
      </c>
      <c r="E223" s="22">
        <v>0</v>
      </c>
      <c r="F223" s="22">
        <v>0.74050000000000005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f t="shared" si="37"/>
        <v>0</v>
      </c>
      <c r="V223" s="23">
        <f t="shared" si="38"/>
        <v>0</v>
      </c>
      <c r="W223" s="49"/>
    </row>
    <row r="224" spans="1:23" s="50" customFormat="1" x14ac:dyDescent="0.25">
      <c r="A224" s="16" t="s">
        <v>337</v>
      </c>
      <c r="B224" s="25" t="s">
        <v>338</v>
      </c>
      <c r="C224" s="18" t="s">
        <v>17</v>
      </c>
      <c r="D224" s="19">
        <f>D225+D226+D227</f>
        <v>0</v>
      </c>
      <c r="E224" s="22">
        <f t="shared" ref="E224:T224" si="45">E225+E226+E227</f>
        <v>0</v>
      </c>
      <c r="F224" s="22">
        <f t="shared" si="45"/>
        <v>0</v>
      </c>
      <c r="G224" s="22">
        <f t="shared" si="45"/>
        <v>0</v>
      </c>
      <c r="H224" s="22">
        <f t="shared" si="45"/>
        <v>0</v>
      </c>
      <c r="I224" s="22">
        <f t="shared" si="45"/>
        <v>0</v>
      </c>
      <c r="J224" s="22">
        <f t="shared" si="45"/>
        <v>0</v>
      </c>
      <c r="K224" s="22">
        <f t="shared" si="45"/>
        <v>0</v>
      </c>
      <c r="L224" s="22">
        <f t="shared" si="45"/>
        <v>0</v>
      </c>
      <c r="M224" s="22">
        <f t="shared" si="45"/>
        <v>0</v>
      </c>
      <c r="N224" s="22">
        <f t="shared" si="45"/>
        <v>0</v>
      </c>
      <c r="O224" s="22">
        <f t="shared" si="45"/>
        <v>0</v>
      </c>
      <c r="P224" s="22">
        <f t="shared" si="45"/>
        <v>0</v>
      </c>
      <c r="Q224" s="22">
        <f t="shared" si="45"/>
        <v>0</v>
      </c>
      <c r="R224" s="22">
        <f t="shared" si="45"/>
        <v>0</v>
      </c>
      <c r="S224" s="22">
        <f t="shared" si="45"/>
        <v>0</v>
      </c>
      <c r="T224" s="22">
        <f t="shared" si="45"/>
        <v>0</v>
      </c>
      <c r="U224" s="22">
        <f t="shared" si="37"/>
        <v>0</v>
      </c>
      <c r="V224" s="23">
        <f t="shared" si="38"/>
        <v>0</v>
      </c>
      <c r="W224" s="49"/>
    </row>
    <row r="225" spans="1:23" s="50" customFormat="1" x14ac:dyDescent="0.25">
      <c r="A225" s="16" t="s">
        <v>339</v>
      </c>
      <c r="B225" s="26" t="s">
        <v>340</v>
      </c>
      <c r="C225" s="18" t="s">
        <v>17</v>
      </c>
      <c r="D225" s="19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f t="shared" si="37"/>
        <v>0</v>
      </c>
      <c r="V225" s="23">
        <f t="shared" si="38"/>
        <v>0</v>
      </c>
      <c r="W225" s="49"/>
    </row>
    <row r="226" spans="1:23" s="50" customFormat="1" x14ac:dyDescent="0.25">
      <c r="A226" s="16" t="s">
        <v>341</v>
      </c>
      <c r="B226" s="26" t="s">
        <v>342</v>
      </c>
      <c r="C226" s="18" t="s">
        <v>17</v>
      </c>
      <c r="D226" s="19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f t="shared" si="37"/>
        <v>0</v>
      </c>
      <c r="V226" s="23">
        <f t="shared" si="38"/>
        <v>0</v>
      </c>
      <c r="W226" s="49"/>
    </row>
    <row r="227" spans="1:23" s="50" customFormat="1" x14ac:dyDescent="0.25">
      <c r="A227" s="16" t="s">
        <v>343</v>
      </c>
      <c r="B227" s="26" t="s">
        <v>344</v>
      </c>
      <c r="C227" s="18" t="s">
        <v>17</v>
      </c>
      <c r="D227" s="19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f t="shared" si="37"/>
        <v>0</v>
      </c>
      <c r="V227" s="23">
        <f t="shared" si="38"/>
        <v>0</v>
      </c>
      <c r="W227" s="49"/>
    </row>
    <row r="228" spans="1:23" s="50" customFormat="1" x14ac:dyDescent="0.25">
      <c r="A228" s="16" t="s">
        <v>345</v>
      </c>
      <c r="B228" s="25" t="s">
        <v>346</v>
      </c>
      <c r="C228" s="18" t="s">
        <v>17</v>
      </c>
      <c r="D228" s="19">
        <v>0</v>
      </c>
      <c r="E228" s="22">
        <v>0</v>
      </c>
      <c r="F228" s="22">
        <v>0</v>
      </c>
      <c r="G228" s="22">
        <v>1310.3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f t="shared" si="37"/>
        <v>1310.3</v>
      </c>
      <c r="V228" s="23">
        <f t="shared" si="38"/>
        <v>0</v>
      </c>
      <c r="W228" s="49"/>
    </row>
    <row r="229" spans="1:23" s="50" customFormat="1" ht="16.5" customHeight="1" x14ac:dyDescent="0.25">
      <c r="A229" s="16" t="s">
        <v>347</v>
      </c>
      <c r="B229" s="25" t="s">
        <v>348</v>
      </c>
      <c r="C229" s="18" t="s">
        <v>17</v>
      </c>
      <c r="D229" s="19">
        <f>D230+D231</f>
        <v>0</v>
      </c>
      <c r="E229" s="22">
        <f t="shared" ref="E229:T229" si="46">E230+E231</f>
        <v>0</v>
      </c>
      <c r="F229" s="22">
        <f t="shared" si="46"/>
        <v>0</v>
      </c>
      <c r="G229" s="22">
        <f t="shared" si="46"/>
        <v>0</v>
      </c>
      <c r="H229" s="22">
        <f t="shared" si="46"/>
        <v>0</v>
      </c>
      <c r="I229" s="22">
        <f t="shared" si="46"/>
        <v>0</v>
      </c>
      <c r="J229" s="22">
        <f t="shared" si="46"/>
        <v>0</v>
      </c>
      <c r="K229" s="22">
        <f t="shared" si="46"/>
        <v>0</v>
      </c>
      <c r="L229" s="22">
        <f t="shared" si="46"/>
        <v>0</v>
      </c>
      <c r="M229" s="22">
        <f t="shared" si="46"/>
        <v>0</v>
      </c>
      <c r="N229" s="22">
        <f t="shared" si="46"/>
        <v>0</v>
      </c>
      <c r="O229" s="22">
        <f t="shared" si="46"/>
        <v>0</v>
      </c>
      <c r="P229" s="22">
        <f t="shared" si="46"/>
        <v>0</v>
      </c>
      <c r="Q229" s="22">
        <f t="shared" si="46"/>
        <v>0</v>
      </c>
      <c r="R229" s="22">
        <f t="shared" si="46"/>
        <v>0</v>
      </c>
      <c r="S229" s="22">
        <f t="shared" si="46"/>
        <v>0</v>
      </c>
      <c r="T229" s="22">
        <f t="shared" si="46"/>
        <v>0</v>
      </c>
      <c r="U229" s="22">
        <f t="shared" si="37"/>
        <v>0</v>
      </c>
      <c r="V229" s="23">
        <f t="shared" si="38"/>
        <v>0</v>
      </c>
      <c r="W229" s="49"/>
    </row>
    <row r="230" spans="1:23" s="50" customFormat="1" x14ac:dyDescent="0.25">
      <c r="A230" s="16" t="s">
        <v>349</v>
      </c>
      <c r="B230" s="26" t="s">
        <v>350</v>
      </c>
      <c r="C230" s="18" t="s">
        <v>17</v>
      </c>
      <c r="D230" s="19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>
        <f t="shared" si="37"/>
        <v>0</v>
      </c>
      <c r="V230" s="23">
        <f t="shared" si="38"/>
        <v>0</v>
      </c>
      <c r="W230" s="49"/>
    </row>
    <row r="231" spans="1:23" s="50" customFormat="1" x14ac:dyDescent="0.25">
      <c r="A231" s="16" t="s">
        <v>351</v>
      </c>
      <c r="B231" s="26" t="s">
        <v>352</v>
      </c>
      <c r="C231" s="18" t="s">
        <v>17</v>
      </c>
      <c r="D231" s="19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>
        <f t="shared" ref="U231:U294" si="47">G231+I231+K231+M231+O231+Q231+S231</f>
        <v>0</v>
      </c>
      <c r="V231" s="23">
        <f t="shared" ref="V231:V294" si="48">H231+J231+L231+N231+P231+R231+T231</f>
        <v>0</v>
      </c>
      <c r="W231" s="49"/>
    </row>
    <row r="232" spans="1:23" s="50" customFormat="1" x14ac:dyDescent="0.25">
      <c r="A232" s="16" t="s">
        <v>353</v>
      </c>
      <c r="B232" s="25" t="s">
        <v>354</v>
      </c>
      <c r="C232" s="18" t="s">
        <v>17</v>
      </c>
      <c r="D232" s="19">
        <v>338.37571754000004</v>
      </c>
      <c r="E232" s="22">
        <v>216.66499999999999</v>
      </c>
      <c r="F232" s="22">
        <v>0</v>
      </c>
      <c r="G232" s="22">
        <v>366</v>
      </c>
      <c r="H232" s="22">
        <v>74.72760000000001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f t="shared" si="47"/>
        <v>366</v>
      </c>
      <c r="V232" s="23">
        <f t="shared" si="48"/>
        <v>74.72760000000001</v>
      </c>
      <c r="W232" s="49"/>
    </row>
    <row r="233" spans="1:23" s="50" customFormat="1" x14ac:dyDescent="0.25">
      <c r="A233" s="16" t="s">
        <v>355</v>
      </c>
      <c r="B233" s="25" t="s">
        <v>356</v>
      </c>
      <c r="C233" s="18" t="s">
        <v>17</v>
      </c>
      <c r="D233" s="19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>
        <f t="shared" si="47"/>
        <v>0</v>
      </c>
      <c r="V233" s="23">
        <f t="shared" si="48"/>
        <v>0</v>
      </c>
      <c r="W233" s="49"/>
    </row>
    <row r="234" spans="1:23" s="50" customFormat="1" x14ac:dyDescent="0.25">
      <c r="A234" s="16" t="s">
        <v>357</v>
      </c>
      <c r="B234" s="25" t="s">
        <v>358</v>
      </c>
      <c r="C234" s="18" t="s">
        <v>17</v>
      </c>
      <c r="D234" s="19">
        <f>D222-D223-D224-D228-D229-D232-D233</f>
        <v>0</v>
      </c>
      <c r="E234" s="22">
        <f t="shared" ref="E234:T234" si="49">E222-E223-E224-E228-E229-E232-E233</f>
        <v>0</v>
      </c>
      <c r="F234" s="22">
        <f t="shared" si="49"/>
        <v>157.76179999999999</v>
      </c>
      <c r="G234" s="22">
        <f t="shared" si="49"/>
        <v>67.720500000000129</v>
      </c>
      <c r="H234" s="22">
        <f t="shared" si="49"/>
        <v>181.9384</v>
      </c>
      <c r="I234" s="22">
        <f t="shared" si="49"/>
        <v>163.53064372881352</v>
      </c>
      <c r="J234" s="22">
        <f t="shared" si="49"/>
        <v>1515.3788604099998</v>
      </c>
      <c r="K234" s="22">
        <f t="shared" si="49"/>
        <v>0</v>
      </c>
      <c r="L234" s="22">
        <f t="shared" si="49"/>
        <v>0</v>
      </c>
      <c r="M234" s="22">
        <f t="shared" si="49"/>
        <v>0</v>
      </c>
      <c r="N234" s="22">
        <f t="shared" si="49"/>
        <v>0</v>
      </c>
      <c r="O234" s="22">
        <f t="shared" si="49"/>
        <v>0</v>
      </c>
      <c r="P234" s="22">
        <f t="shared" si="49"/>
        <v>0</v>
      </c>
      <c r="Q234" s="22">
        <f t="shared" si="49"/>
        <v>0</v>
      </c>
      <c r="R234" s="22">
        <f t="shared" si="49"/>
        <v>0</v>
      </c>
      <c r="S234" s="22">
        <f t="shared" si="49"/>
        <v>0</v>
      </c>
      <c r="T234" s="22">
        <f t="shared" si="49"/>
        <v>0</v>
      </c>
      <c r="U234" s="22">
        <f t="shared" si="47"/>
        <v>231.25114372881364</v>
      </c>
      <c r="V234" s="23">
        <f t="shared" si="48"/>
        <v>1697.3172604099998</v>
      </c>
      <c r="W234" s="49"/>
    </row>
    <row r="235" spans="1:23" s="50" customFormat="1" x14ac:dyDescent="0.25">
      <c r="A235" s="16" t="s">
        <v>359</v>
      </c>
      <c r="B235" s="47" t="s">
        <v>360</v>
      </c>
      <c r="C235" s="18" t="s">
        <v>17</v>
      </c>
      <c r="D235" s="19">
        <v>0</v>
      </c>
      <c r="E235" s="22">
        <v>180</v>
      </c>
      <c r="F235" s="22">
        <v>189.16970000000001</v>
      </c>
      <c r="G235" s="22">
        <v>391.37070806301381</v>
      </c>
      <c r="H235" s="22">
        <v>146.191</v>
      </c>
      <c r="I235" s="22">
        <v>0</v>
      </c>
      <c r="J235" s="22">
        <v>199.72755103999998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f t="shared" si="47"/>
        <v>391.37070806301381</v>
      </c>
      <c r="V235" s="23">
        <f t="shared" si="48"/>
        <v>345.91855104000001</v>
      </c>
      <c r="W235" s="49"/>
    </row>
    <row r="236" spans="1:23" s="50" customFormat="1" x14ac:dyDescent="0.25">
      <c r="A236" s="16" t="s">
        <v>361</v>
      </c>
      <c r="B236" s="25" t="s">
        <v>362</v>
      </c>
      <c r="C236" s="18" t="s">
        <v>17</v>
      </c>
      <c r="D236" s="19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>
        <f t="shared" si="47"/>
        <v>0</v>
      </c>
      <c r="V236" s="23">
        <f t="shared" si="48"/>
        <v>0</v>
      </c>
      <c r="W236" s="49"/>
    </row>
    <row r="237" spans="1:23" s="50" customFormat="1" x14ac:dyDescent="0.25">
      <c r="A237" s="16" t="s">
        <v>363</v>
      </c>
      <c r="B237" s="25" t="s">
        <v>364</v>
      </c>
      <c r="C237" s="18" t="s">
        <v>17</v>
      </c>
      <c r="D237" s="19">
        <f>D238+D239+D240</f>
        <v>0</v>
      </c>
      <c r="E237" s="22">
        <f t="shared" ref="E237:T237" si="50">E238+E239+E240</f>
        <v>0</v>
      </c>
      <c r="F237" s="22">
        <f t="shared" si="50"/>
        <v>0</v>
      </c>
      <c r="G237" s="22">
        <f t="shared" si="50"/>
        <v>366</v>
      </c>
      <c r="H237" s="22">
        <f t="shared" si="50"/>
        <v>0</v>
      </c>
      <c r="I237" s="22">
        <f t="shared" si="50"/>
        <v>0</v>
      </c>
      <c r="J237" s="22">
        <f>J238+J239+J240</f>
        <v>199.72755103999998</v>
      </c>
      <c r="K237" s="22">
        <f t="shared" si="50"/>
        <v>0</v>
      </c>
      <c r="L237" s="22">
        <f t="shared" si="50"/>
        <v>0</v>
      </c>
      <c r="M237" s="22">
        <f t="shared" si="50"/>
        <v>0</v>
      </c>
      <c r="N237" s="22">
        <f t="shared" si="50"/>
        <v>0</v>
      </c>
      <c r="O237" s="22">
        <f t="shared" si="50"/>
        <v>0</v>
      </c>
      <c r="P237" s="22">
        <f t="shared" si="50"/>
        <v>0</v>
      </c>
      <c r="Q237" s="22">
        <f t="shared" si="50"/>
        <v>0</v>
      </c>
      <c r="R237" s="22">
        <f t="shared" si="50"/>
        <v>0</v>
      </c>
      <c r="S237" s="22">
        <f t="shared" si="50"/>
        <v>0</v>
      </c>
      <c r="T237" s="22">
        <f t="shared" si="50"/>
        <v>0</v>
      </c>
      <c r="U237" s="22">
        <f t="shared" si="47"/>
        <v>366</v>
      </c>
      <c r="V237" s="23">
        <f t="shared" si="48"/>
        <v>199.72755103999998</v>
      </c>
      <c r="W237" s="49"/>
    </row>
    <row r="238" spans="1:23" s="50" customFormat="1" x14ac:dyDescent="0.25">
      <c r="A238" s="16" t="s">
        <v>365</v>
      </c>
      <c r="B238" s="26" t="s">
        <v>340</v>
      </c>
      <c r="C238" s="18" t="s">
        <v>17</v>
      </c>
      <c r="D238" s="19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>
        <f t="shared" si="47"/>
        <v>0</v>
      </c>
      <c r="V238" s="23">
        <f t="shared" si="48"/>
        <v>0</v>
      </c>
      <c r="W238" s="49"/>
    </row>
    <row r="239" spans="1:23" s="50" customFormat="1" x14ac:dyDescent="0.25">
      <c r="A239" s="16" t="s">
        <v>366</v>
      </c>
      <c r="B239" s="26" t="s">
        <v>342</v>
      </c>
      <c r="C239" s="18" t="s">
        <v>17</v>
      </c>
      <c r="D239" s="19"/>
      <c r="E239" s="22"/>
      <c r="F239" s="22"/>
      <c r="G239" s="22">
        <v>366</v>
      </c>
      <c r="H239" s="22"/>
      <c r="I239" s="22"/>
      <c r="J239" s="22">
        <v>199.72755103999998</v>
      </c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>
        <f t="shared" si="47"/>
        <v>366</v>
      </c>
      <c r="V239" s="23">
        <f t="shared" si="48"/>
        <v>199.72755103999998</v>
      </c>
      <c r="W239" s="49"/>
    </row>
    <row r="240" spans="1:23" s="50" customFormat="1" x14ac:dyDescent="0.25">
      <c r="A240" s="16" t="s">
        <v>367</v>
      </c>
      <c r="B240" s="26" t="s">
        <v>344</v>
      </c>
      <c r="C240" s="18" t="s">
        <v>17</v>
      </c>
      <c r="D240" s="19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>
        <f t="shared" si="47"/>
        <v>0</v>
      </c>
      <c r="V240" s="23">
        <f t="shared" si="48"/>
        <v>0</v>
      </c>
      <c r="W240" s="49"/>
    </row>
    <row r="241" spans="1:23" s="50" customFormat="1" x14ac:dyDescent="0.25">
      <c r="A241" s="16" t="s">
        <v>368</v>
      </c>
      <c r="B241" s="25" t="s">
        <v>220</v>
      </c>
      <c r="C241" s="18" t="s">
        <v>17</v>
      </c>
      <c r="D241" s="19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>
        <f t="shared" si="47"/>
        <v>0</v>
      </c>
      <c r="V241" s="23">
        <f t="shared" si="48"/>
        <v>0</v>
      </c>
      <c r="W241" s="49"/>
    </row>
    <row r="242" spans="1:23" s="50" customFormat="1" x14ac:dyDescent="0.25">
      <c r="A242" s="16" t="s">
        <v>369</v>
      </c>
      <c r="B242" s="25" t="s">
        <v>370</v>
      </c>
      <c r="C242" s="18" t="s">
        <v>17</v>
      </c>
      <c r="D242" s="19">
        <f>D235-D236-D237-D241</f>
        <v>0</v>
      </c>
      <c r="E242" s="22">
        <f t="shared" ref="E242:T242" si="51">E235-E236-E237-E241</f>
        <v>180</v>
      </c>
      <c r="F242" s="22">
        <f t="shared" si="51"/>
        <v>189.16970000000001</v>
      </c>
      <c r="G242" s="22">
        <f t="shared" si="51"/>
        <v>25.370708063013808</v>
      </c>
      <c r="H242" s="22">
        <f t="shared" si="51"/>
        <v>146.191</v>
      </c>
      <c r="I242" s="22">
        <f t="shared" si="51"/>
        <v>0</v>
      </c>
      <c r="J242" s="22">
        <f t="shared" si="51"/>
        <v>0</v>
      </c>
      <c r="K242" s="22">
        <f t="shared" si="51"/>
        <v>0</v>
      </c>
      <c r="L242" s="22">
        <f t="shared" si="51"/>
        <v>0</v>
      </c>
      <c r="M242" s="22">
        <f t="shared" si="51"/>
        <v>0</v>
      </c>
      <c r="N242" s="22">
        <f t="shared" si="51"/>
        <v>0</v>
      </c>
      <c r="O242" s="22">
        <f t="shared" si="51"/>
        <v>0</v>
      </c>
      <c r="P242" s="22">
        <f t="shared" si="51"/>
        <v>0</v>
      </c>
      <c r="Q242" s="22">
        <f t="shared" si="51"/>
        <v>0</v>
      </c>
      <c r="R242" s="22">
        <f t="shared" si="51"/>
        <v>0</v>
      </c>
      <c r="S242" s="22">
        <f t="shared" si="51"/>
        <v>0</v>
      </c>
      <c r="T242" s="22">
        <f t="shared" si="51"/>
        <v>0</v>
      </c>
      <c r="U242" s="22">
        <f t="shared" si="47"/>
        <v>25.370708063013808</v>
      </c>
      <c r="V242" s="23">
        <f t="shared" si="48"/>
        <v>146.191</v>
      </c>
      <c r="W242" s="49"/>
    </row>
    <row r="243" spans="1:23" s="50" customFormat="1" ht="31.5" x14ac:dyDescent="0.25">
      <c r="A243" s="16" t="s">
        <v>371</v>
      </c>
      <c r="B243" s="47" t="s">
        <v>372</v>
      </c>
      <c r="C243" s="18" t="s">
        <v>17</v>
      </c>
      <c r="D243" s="19">
        <f>D167-D185</f>
        <v>-5.6239999999999952</v>
      </c>
      <c r="E243" s="22">
        <f>E167-E185</f>
        <v>576.11969999999974</v>
      </c>
      <c r="F243" s="22">
        <f t="shared" ref="F243:T243" si="52">F167-F185</f>
        <v>509.7526127999995</v>
      </c>
      <c r="G243" s="22">
        <f t="shared" si="52"/>
        <v>-308.08750926535777</v>
      </c>
      <c r="H243" s="22">
        <f t="shared" si="52"/>
        <v>417.62127434299964</v>
      </c>
      <c r="I243" s="22">
        <f t="shared" si="52"/>
        <v>-108.40578732881067</v>
      </c>
      <c r="J243" s="22">
        <f t="shared" si="52"/>
        <v>-184.57370058285414</v>
      </c>
      <c r="K243" s="22">
        <f t="shared" si="52"/>
        <v>174.31564499000069</v>
      </c>
      <c r="L243" s="22">
        <f t="shared" si="52"/>
        <v>383.46625528037748</v>
      </c>
      <c r="M243" s="22">
        <f t="shared" si="52"/>
        <v>8.4709999999981846</v>
      </c>
      <c r="N243" s="22">
        <f t="shared" si="52"/>
        <v>279.21642781077753</v>
      </c>
      <c r="O243" s="22">
        <f t="shared" si="52"/>
        <v>361.4130984564008</v>
      </c>
      <c r="P243" s="22">
        <f t="shared" si="52"/>
        <v>250.22801387152822</v>
      </c>
      <c r="Q243" s="22">
        <f t="shared" si="52"/>
        <v>532.12539812100022</v>
      </c>
      <c r="R243" s="22">
        <f t="shared" si="52"/>
        <v>223.60850332439213</v>
      </c>
      <c r="S243" s="22">
        <f t="shared" si="52"/>
        <v>-1.5347143107646843E-4</v>
      </c>
      <c r="T243" s="22">
        <f t="shared" si="52"/>
        <v>58.631470365925452</v>
      </c>
      <c r="U243" s="22">
        <f t="shared" si="47"/>
        <v>659.83169150180038</v>
      </c>
      <c r="V243" s="23">
        <f t="shared" si="48"/>
        <v>1428.1982444131463</v>
      </c>
      <c r="W243" s="49"/>
    </row>
    <row r="244" spans="1:23" s="50" customFormat="1" ht="31.5" x14ac:dyDescent="0.25">
      <c r="A244" s="16" t="s">
        <v>373</v>
      </c>
      <c r="B244" s="47" t="s">
        <v>374</v>
      </c>
      <c r="C244" s="18" t="s">
        <v>17</v>
      </c>
      <c r="D244" s="19">
        <f>D203-D210</f>
        <v>-325.67570000000001</v>
      </c>
      <c r="E244" s="22">
        <f>E203-E210</f>
        <v>-534.77102737714006</v>
      </c>
      <c r="F244" s="22">
        <f t="shared" ref="F244:T244" si="53">F203-F210</f>
        <v>-211.27996229550001</v>
      </c>
      <c r="G244" s="22">
        <f t="shared" si="53"/>
        <v>-71.317722959999998</v>
      </c>
      <c r="H244" s="22">
        <f t="shared" si="53"/>
        <v>-178.62022538299993</v>
      </c>
      <c r="I244" s="22">
        <f t="shared" si="53"/>
        <v>-55.124856399999999</v>
      </c>
      <c r="J244" s="22">
        <f t="shared" si="53"/>
        <v>-1498.7450285843897</v>
      </c>
      <c r="K244" s="22">
        <f t="shared" si="53"/>
        <v>-174.31564498999998</v>
      </c>
      <c r="L244" s="22">
        <f t="shared" si="53"/>
        <v>-229.50356691034</v>
      </c>
      <c r="M244" s="22">
        <f t="shared" si="53"/>
        <v>-8.4710000000000001</v>
      </c>
      <c r="N244" s="22">
        <f t="shared" si="53"/>
        <v>-48.064457012152928</v>
      </c>
      <c r="O244" s="22">
        <f t="shared" si="53"/>
        <v>-361.41309845640006</v>
      </c>
      <c r="P244" s="22">
        <f t="shared" si="53"/>
        <v>-101.89455463692605</v>
      </c>
      <c r="Q244" s="22">
        <f t="shared" si="53"/>
        <v>-532.1253981210001</v>
      </c>
      <c r="R244" s="22">
        <f t="shared" si="53"/>
        <v>-11.799999999999999</v>
      </c>
      <c r="S244" s="22">
        <f t="shared" si="53"/>
        <v>0</v>
      </c>
      <c r="T244" s="22">
        <f t="shared" si="53"/>
        <v>0</v>
      </c>
      <c r="U244" s="22">
        <f t="shared" si="47"/>
        <v>-1202.7677209274002</v>
      </c>
      <c r="V244" s="23">
        <f t="shared" si="48"/>
        <v>-2068.6278325268086</v>
      </c>
      <c r="W244" s="49"/>
    </row>
    <row r="245" spans="1:23" s="50" customFormat="1" x14ac:dyDescent="0.25">
      <c r="A245" s="16" t="s">
        <v>375</v>
      </c>
      <c r="B245" s="25" t="s">
        <v>376</v>
      </c>
      <c r="C245" s="18" t="s">
        <v>17</v>
      </c>
      <c r="D245" s="19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>
        <f t="shared" si="47"/>
        <v>0</v>
      </c>
      <c r="V245" s="23">
        <f t="shared" si="48"/>
        <v>0</v>
      </c>
      <c r="W245" s="49"/>
    </row>
    <row r="246" spans="1:23" s="50" customFormat="1" x14ac:dyDescent="0.25">
      <c r="A246" s="16" t="s">
        <v>377</v>
      </c>
      <c r="B246" s="25" t="s">
        <v>378</v>
      </c>
      <c r="C246" s="18" t="s">
        <v>17</v>
      </c>
      <c r="D246" s="19">
        <f>D244-D245</f>
        <v>-325.67570000000001</v>
      </c>
      <c r="E246" s="22">
        <f>E244-E245</f>
        <v>-534.77102737714006</v>
      </c>
      <c r="F246" s="22">
        <f t="shared" ref="F246:T246" si="54">F244-F245</f>
        <v>-211.27996229550001</v>
      </c>
      <c r="G246" s="22">
        <f t="shared" si="54"/>
        <v>-71.317722959999998</v>
      </c>
      <c r="H246" s="22">
        <f t="shared" si="54"/>
        <v>-178.62022538299993</v>
      </c>
      <c r="I246" s="22">
        <f t="shared" si="54"/>
        <v>-55.124856399999999</v>
      </c>
      <c r="J246" s="22">
        <f t="shared" si="54"/>
        <v>-1498.7450285843897</v>
      </c>
      <c r="K246" s="22">
        <f t="shared" si="54"/>
        <v>-174.31564498999998</v>
      </c>
      <c r="L246" s="22">
        <f t="shared" si="54"/>
        <v>-229.50356691034</v>
      </c>
      <c r="M246" s="22">
        <f t="shared" si="54"/>
        <v>-8.4710000000000001</v>
      </c>
      <c r="N246" s="22">
        <f t="shared" si="54"/>
        <v>-48.064457012152928</v>
      </c>
      <c r="O246" s="22">
        <f t="shared" si="54"/>
        <v>-361.41309845640006</v>
      </c>
      <c r="P246" s="22">
        <f t="shared" si="54"/>
        <v>-101.89455463692605</v>
      </c>
      <c r="Q246" s="22">
        <f t="shared" si="54"/>
        <v>-532.1253981210001</v>
      </c>
      <c r="R246" s="22">
        <f t="shared" si="54"/>
        <v>-11.799999999999999</v>
      </c>
      <c r="S246" s="22">
        <f t="shared" si="54"/>
        <v>0</v>
      </c>
      <c r="T246" s="22">
        <f t="shared" si="54"/>
        <v>0</v>
      </c>
      <c r="U246" s="22">
        <f t="shared" si="47"/>
        <v>-1202.7677209274002</v>
      </c>
      <c r="V246" s="23">
        <f t="shared" si="48"/>
        <v>-2068.6278325268086</v>
      </c>
      <c r="W246" s="49"/>
    </row>
    <row r="247" spans="1:23" s="50" customFormat="1" ht="31.5" x14ac:dyDescent="0.25">
      <c r="A247" s="16" t="s">
        <v>379</v>
      </c>
      <c r="B247" s="47" t="s">
        <v>380</v>
      </c>
      <c r="C247" s="18" t="s">
        <v>17</v>
      </c>
      <c r="D247" s="19">
        <f>D222-D235</f>
        <v>338.37571754000004</v>
      </c>
      <c r="E247" s="22">
        <f>E222-E235</f>
        <v>36.664999999999992</v>
      </c>
      <c r="F247" s="22">
        <f t="shared" ref="F247:T247" si="55">F222-F235</f>
        <v>-30.667400000000015</v>
      </c>
      <c r="G247" s="22">
        <f t="shared" si="55"/>
        <v>1352.6497919369863</v>
      </c>
      <c r="H247" s="22">
        <f t="shared" si="55"/>
        <v>110.47499999999999</v>
      </c>
      <c r="I247" s="22">
        <f t="shared" si="55"/>
        <v>163.53064372881352</v>
      </c>
      <c r="J247" s="22">
        <f t="shared" si="55"/>
        <v>1315.6513093699998</v>
      </c>
      <c r="K247" s="22">
        <f t="shared" si="55"/>
        <v>0</v>
      </c>
      <c r="L247" s="22">
        <f t="shared" si="55"/>
        <v>0</v>
      </c>
      <c r="M247" s="22">
        <f t="shared" si="55"/>
        <v>0</v>
      </c>
      <c r="N247" s="22">
        <f t="shared" si="55"/>
        <v>0</v>
      </c>
      <c r="O247" s="22">
        <f t="shared" si="55"/>
        <v>0</v>
      </c>
      <c r="P247" s="22">
        <f t="shared" si="55"/>
        <v>0</v>
      </c>
      <c r="Q247" s="22">
        <f t="shared" si="55"/>
        <v>0</v>
      </c>
      <c r="R247" s="22">
        <f t="shared" si="55"/>
        <v>0</v>
      </c>
      <c r="S247" s="22">
        <f t="shared" si="55"/>
        <v>0</v>
      </c>
      <c r="T247" s="22">
        <f t="shared" si="55"/>
        <v>0</v>
      </c>
      <c r="U247" s="22">
        <f t="shared" si="47"/>
        <v>1516.1804356657999</v>
      </c>
      <c r="V247" s="23">
        <f t="shared" si="48"/>
        <v>1426.1263093699997</v>
      </c>
      <c r="W247" s="49"/>
    </row>
    <row r="248" spans="1:23" s="50" customFormat="1" x14ac:dyDescent="0.25">
      <c r="A248" s="16" t="s">
        <v>381</v>
      </c>
      <c r="B248" s="25" t="s">
        <v>382</v>
      </c>
      <c r="C248" s="18" t="s">
        <v>17</v>
      </c>
      <c r="D248" s="19">
        <f>D224-D237</f>
        <v>0</v>
      </c>
      <c r="E248" s="22">
        <f>E224-E237</f>
        <v>0</v>
      </c>
      <c r="F248" s="22">
        <f t="shared" ref="F248:T248" si="56">F224-F237</f>
        <v>0</v>
      </c>
      <c r="G248" s="22">
        <f t="shared" si="56"/>
        <v>-366</v>
      </c>
      <c r="H248" s="22">
        <f t="shared" si="56"/>
        <v>0</v>
      </c>
      <c r="I248" s="22">
        <f t="shared" si="56"/>
        <v>0</v>
      </c>
      <c r="J248" s="22">
        <f t="shared" si="56"/>
        <v>-199.72755103999998</v>
      </c>
      <c r="K248" s="22">
        <f t="shared" si="56"/>
        <v>0</v>
      </c>
      <c r="L248" s="22">
        <f t="shared" si="56"/>
        <v>0</v>
      </c>
      <c r="M248" s="22">
        <f t="shared" si="56"/>
        <v>0</v>
      </c>
      <c r="N248" s="22">
        <f t="shared" si="56"/>
        <v>0</v>
      </c>
      <c r="O248" s="22">
        <f t="shared" si="56"/>
        <v>0</v>
      </c>
      <c r="P248" s="22">
        <f t="shared" si="56"/>
        <v>0</v>
      </c>
      <c r="Q248" s="22">
        <f t="shared" si="56"/>
        <v>0</v>
      </c>
      <c r="R248" s="22">
        <f t="shared" si="56"/>
        <v>0</v>
      </c>
      <c r="S248" s="22">
        <f t="shared" si="56"/>
        <v>0</v>
      </c>
      <c r="T248" s="22">
        <f t="shared" si="56"/>
        <v>0</v>
      </c>
      <c r="U248" s="22">
        <f t="shared" si="47"/>
        <v>-366</v>
      </c>
      <c r="V248" s="23">
        <f t="shared" si="48"/>
        <v>-199.72755103999998</v>
      </c>
      <c r="W248" s="49"/>
    </row>
    <row r="249" spans="1:23" s="50" customFormat="1" x14ac:dyDescent="0.25">
      <c r="A249" s="16" t="s">
        <v>383</v>
      </c>
      <c r="B249" s="25" t="s">
        <v>384</v>
      </c>
      <c r="C249" s="18" t="s">
        <v>17</v>
      </c>
      <c r="D249" s="19">
        <f>D247-D248</f>
        <v>338.37571754000004</v>
      </c>
      <c r="E249" s="22">
        <f>E247-E248</f>
        <v>36.664999999999992</v>
      </c>
      <c r="F249" s="22">
        <f t="shared" ref="F249:T249" si="57">F247-F248</f>
        <v>-30.667400000000015</v>
      </c>
      <c r="G249" s="22">
        <f t="shared" si="57"/>
        <v>1718.6497919369863</v>
      </c>
      <c r="H249" s="22">
        <f t="shared" si="57"/>
        <v>110.47499999999999</v>
      </c>
      <c r="I249" s="22">
        <f t="shared" si="57"/>
        <v>163.53064372881352</v>
      </c>
      <c r="J249" s="22">
        <f t="shared" si="57"/>
        <v>1515.3788604099998</v>
      </c>
      <c r="K249" s="22">
        <f t="shared" si="57"/>
        <v>0</v>
      </c>
      <c r="L249" s="22">
        <f t="shared" si="57"/>
        <v>0</v>
      </c>
      <c r="M249" s="22">
        <f t="shared" si="57"/>
        <v>0</v>
      </c>
      <c r="N249" s="22">
        <f t="shared" si="57"/>
        <v>0</v>
      </c>
      <c r="O249" s="22">
        <f t="shared" si="57"/>
        <v>0</v>
      </c>
      <c r="P249" s="22">
        <f t="shared" si="57"/>
        <v>0</v>
      </c>
      <c r="Q249" s="22">
        <f t="shared" si="57"/>
        <v>0</v>
      </c>
      <c r="R249" s="22">
        <f t="shared" si="57"/>
        <v>0</v>
      </c>
      <c r="S249" s="22">
        <f t="shared" si="57"/>
        <v>0</v>
      </c>
      <c r="T249" s="22">
        <f t="shared" si="57"/>
        <v>0</v>
      </c>
      <c r="U249" s="22">
        <f t="shared" si="47"/>
        <v>1882.1804356657999</v>
      </c>
      <c r="V249" s="23">
        <f t="shared" si="48"/>
        <v>1625.8538604099997</v>
      </c>
      <c r="W249" s="49"/>
    </row>
    <row r="250" spans="1:23" s="50" customFormat="1" x14ac:dyDescent="0.25">
      <c r="A250" s="16" t="s">
        <v>385</v>
      </c>
      <c r="B250" s="47" t="s">
        <v>386</v>
      </c>
      <c r="C250" s="18" t="s">
        <v>17</v>
      </c>
      <c r="D250" s="19">
        <v>0</v>
      </c>
      <c r="E250" s="22">
        <v>-18.588672622860408</v>
      </c>
      <c r="F250" s="22">
        <v>-94.914379354499999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f t="shared" si="47"/>
        <v>0</v>
      </c>
      <c r="V250" s="23">
        <f t="shared" si="48"/>
        <v>0</v>
      </c>
      <c r="W250" s="49"/>
    </row>
    <row r="251" spans="1:23" s="50" customFormat="1" ht="31.5" x14ac:dyDescent="0.25">
      <c r="A251" s="16" t="s">
        <v>387</v>
      </c>
      <c r="B251" s="47" t="s">
        <v>388</v>
      </c>
      <c r="C251" s="18" t="s">
        <v>17</v>
      </c>
      <c r="D251" s="19">
        <f>D243+D244+D247+D250</f>
        <v>7.0760175400000094</v>
      </c>
      <c r="E251" s="22">
        <f>E243+E244+E247+E250</f>
        <v>59.424999999999265</v>
      </c>
      <c r="F251" s="22">
        <f t="shared" ref="F251:T251" si="58">F243+F244+F247+F250</f>
        <v>172.89087114999944</v>
      </c>
      <c r="G251" s="22">
        <f t="shared" si="58"/>
        <v>973.24455971162854</v>
      </c>
      <c r="H251" s="22">
        <f t="shared" si="58"/>
        <v>349.47604895999973</v>
      </c>
      <c r="I251" s="22">
        <f t="shared" si="58"/>
        <v>2.8421709430404007E-12</v>
      </c>
      <c r="J251" s="22">
        <f t="shared" si="58"/>
        <v>-367.66741979724407</v>
      </c>
      <c r="K251" s="22">
        <f t="shared" si="58"/>
        <v>7.1054273576010019E-13</v>
      </c>
      <c r="L251" s="22">
        <f t="shared" si="58"/>
        <v>153.96268837003748</v>
      </c>
      <c r="M251" s="22">
        <f t="shared" si="58"/>
        <v>-1.815436689867056E-12</v>
      </c>
      <c r="N251" s="22">
        <f t="shared" si="58"/>
        <v>231.1519707986246</v>
      </c>
      <c r="O251" s="22">
        <f t="shared" si="58"/>
        <v>7.3896444519050419E-13</v>
      </c>
      <c r="P251" s="22">
        <f t="shared" si="58"/>
        <v>148.33345923460217</v>
      </c>
      <c r="Q251" s="22">
        <f t="shared" si="58"/>
        <v>1.1368683772161603E-13</v>
      </c>
      <c r="R251" s="22">
        <f t="shared" si="58"/>
        <v>211.80850332439212</v>
      </c>
      <c r="S251" s="22">
        <f t="shared" si="58"/>
        <v>-1.5347143107646843E-4</v>
      </c>
      <c r="T251" s="22">
        <f t="shared" si="58"/>
        <v>58.631470365925452</v>
      </c>
      <c r="U251" s="22">
        <f t="shared" si="47"/>
        <v>973.24440624019996</v>
      </c>
      <c r="V251" s="23">
        <f t="shared" si="48"/>
        <v>785.69672125633747</v>
      </c>
      <c r="W251" s="49"/>
    </row>
    <row r="252" spans="1:23" s="50" customFormat="1" x14ac:dyDescent="0.25">
      <c r="A252" s="16" t="s">
        <v>389</v>
      </c>
      <c r="B252" s="47" t="s">
        <v>390</v>
      </c>
      <c r="C252" s="18" t="s">
        <v>17</v>
      </c>
      <c r="D252" s="19">
        <v>4.5999999999999999E-2</v>
      </c>
      <c r="E252" s="22">
        <f>D253</f>
        <v>7.1220175400000096</v>
      </c>
      <c r="F252" s="22">
        <f t="shared" ref="F252:G252" si="59">E253</f>
        <v>66.547017539999274</v>
      </c>
      <c r="G252" s="22">
        <f t="shared" si="59"/>
        <v>239.43788868999872</v>
      </c>
      <c r="H252" s="22">
        <f t="shared" ref="H252:T252" si="60">F253</f>
        <v>239.43788868999872</v>
      </c>
      <c r="I252" s="22">
        <f t="shared" si="60"/>
        <v>1212.6824484016272</v>
      </c>
      <c r="J252" s="22">
        <f t="shared" si="60"/>
        <v>588.91393764999839</v>
      </c>
      <c r="K252" s="22">
        <f t="shared" si="60"/>
        <v>1212.6824484016302</v>
      </c>
      <c r="L252" s="22">
        <f t="shared" si="60"/>
        <v>221.24651785275432</v>
      </c>
      <c r="M252" s="22">
        <f t="shared" si="60"/>
        <v>1212.6824484016308</v>
      </c>
      <c r="N252" s="22">
        <f t="shared" si="60"/>
        <v>375.20920622279181</v>
      </c>
      <c r="O252" s="22">
        <f t="shared" si="60"/>
        <v>1212.682448401629</v>
      </c>
      <c r="P252" s="22">
        <f t="shared" si="60"/>
        <v>606.36117702141644</v>
      </c>
      <c r="Q252" s="22">
        <f t="shared" si="60"/>
        <v>1212.6824484016297</v>
      </c>
      <c r="R252" s="22">
        <f t="shared" si="60"/>
        <v>754.69463625601861</v>
      </c>
      <c r="S252" s="22">
        <f t="shared" si="60"/>
        <v>1212.6824484016297</v>
      </c>
      <c r="T252" s="22">
        <f t="shared" si="60"/>
        <v>966.50313958041079</v>
      </c>
      <c r="U252" s="22">
        <f t="shared" si="47"/>
        <v>7515.5325790997749</v>
      </c>
      <c r="V252" s="23">
        <f t="shared" si="48"/>
        <v>3752.3665032733888</v>
      </c>
      <c r="W252" s="49"/>
    </row>
    <row r="253" spans="1:23" s="50" customFormat="1" ht="16.5" thickBot="1" x14ac:dyDescent="0.3">
      <c r="A253" s="30" t="s">
        <v>391</v>
      </c>
      <c r="B253" s="52" t="s">
        <v>392</v>
      </c>
      <c r="C253" s="32" t="s">
        <v>17</v>
      </c>
      <c r="D253" s="33">
        <f>D252+D251</f>
        <v>7.1220175400000096</v>
      </c>
      <c r="E253" s="34">
        <f>E252+E251</f>
        <v>66.547017539999274</v>
      </c>
      <c r="F253" s="34">
        <f t="shared" ref="F253:T253" si="61">F252+F251</f>
        <v>239.43788868999872</v>
      </c>
      <c r="G253" s="34">
        <f t="shared" si="61"/>
        <v>1212.6824484016272</v>
      </c>
      <c r="H253" s="34">
        <f t="shared" si="61"/>
        <v>588.91393764999839</v>
      </c>
      <c r="I253" s="34">
        <f t="shared" si="61"/>
        <v>1212.6824484016302</v>
      </c>
      <c r="J253" s="34">
        <f t="shared" si="61"/>
        <v>221.24651785275432</v>
      </c>
      <c r="K253" s="34">
        <f t="shared" si="61"/>
        <v>1212.6824484016308</v>
      </c>
      <c r="L253" s="34">
        <f t="shared" si="61"/>
        <v>375.20920622279181</v>
      </c>
      <c r="M253" s="34">
        <f t="shared" si="61"/>
        <v>1212.682448401629</v>
      </c>
      <c r="N253" s="34">
        <f t="shared" si="61"/>
        <v>606.36117702141644</v>
      </c>
      <c r="O253" s="34">
        <f t="shared" si="61"/>
        <v>1212.6824484016297</v>
      </c>
      <c r="P253" s="34">
        <f t="shared" si="61"/>
        <v>754.69463625601861</v>
      </c>
      <c r="Q253" s="34">
        <f t="shared" si="61"/>
        <v>1212.6824484016297</v>
      </c>
      <c r="R253" s="34">
        <f t="shared" si="61"/>
        <v>966.50313958041079</v>
      </c>
      <c r="S253" s="34">
        <f t="shared" si="61"/>
        <v>1212.6822949301986</v>
      </c>
      <c r="T253" s="34">
        <f t="shared" si="61"/>
        <v>1025.1346099463362</v>
      </c>
      <c r="U253" s="22">
        <f t="shared" si="47"/>
        <v>8488.776985339975</v>
      </c>
      <c r="V253" s="23">
        <f t="shared" si="48"/>
        <v>4538.0632245297265</v>
      </c>
      <c r="W253" s="49"/>
    </row>
    <row r="254" spans="1:23" s="50" customFormat="1" x14ac:dyDescent="0.25">
      <c r="A254" s="8" t="s">
        <v>393</v>
      </c>
      <c r="B254" s="9" t="s">
        <v>108</v>
      </c>
      <c r="C254" s="10" t="s">
        <v>224</v>
      </c>
      <c r="D254" s="11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22">
        <f t="shared" si="47"/>
        <v>0</v>
      </c>
      <c r="V254" s="23">
        <f t="shared" si="48"/>
        <v>0</v>
      </c>
      <c r="W254" s="49"/>
    </row>
    <row r="255" spans="1:23" s="50" customFormat="1" x14ac:dyDescent="0.25">
      <c r="A255" s="16" t="s">
        <v>394</v>
      </c>
      <c r="B255" s="25" t="s">
        <v>395</v>
      </c>
      <c r="C255" s="18" t="s">
        <v>17</v>
      </c>
      <c r="D255" s="19">
        <v>541.97699999999998</v>
      </c>
      <c r="E255" s="22">
        <v>544.35084999999992</v>
      </c>
      <c r="F255" s="22">
        <v>746.68511604000003</v>
      </c>
      <c r="G255" s="22">
        <v>1104.5857727999469</v>
      </c>
      <c r="H255" s="22">
        <v>1580.8287351390002</v>
      </c>
      <c r="I255" s="22">
        <v>1010.2733171614245</v>
      </c>
      <c r="J255" s="22">
        <f>H255+J23*1.18-J167</f>
        <v>2951.4082425641818</v>
      </c>
      <c r="K255" s="22">
        <v>1057.7415260759067</v>
      </c>
      <c r="L255" s="22">
        <f>J255+L23*1.18-L167</f>
        <v>3211.4898832170052</v>
      </c>
      <c r="M255" s="22">
        <v>1417.1265939251571</v>
      </c>
      <c r="N255" s="22">
        <f>L255+N23*1.18-N167</f>
        <v>3453.3101266646368</v>
      </c>
      <c r="O255" s="22">
        <v>1856.8900435770472</v>
      </c>
      <c r="P255" s="22">
        <f>N255+P23*1.18-P167</f>
        <v>3673.6083447218707</v>
      </c>
      <c r="Q255" s="22">
        <v>2302.0701022550788</v>
      </c>
      <c r="R255" s="22">
        <f>P255+R23*1.18-R167</f>
        <v>3869.6013053668853</v>
      </c>
      <c r="S255" s="22">
        <v>552.83316394621625</v>
      </c>
      <c r="T255" s="22">
        <v>2492.2941987231034</v>
      </c>
      <c r="U255" s="22">
        <f t="shared" si="47"/>
        <v>9301.5205197407777</v>
      </c>
      <c r="V255" s="23">
        <f t="shared" si="48"/>
        <v>21232.540836396685</v>
      </c>
      <c r="W255" s="49"/>
    </row>
    <row r="256" spans="1:23" s="50" customFormat="1" ht="31.5" hidden="1" outlineLevel="1" x14ac:dyDescent="0.25">
      <c r="A256" s="16" t="s">
        <v>396</v>
      </c>
      <c r="B256" s="26" t="s">
        <v>397</v>
      </c>
      <c r="C256" s="18" t="s">
        <v>17</v>
      </c>
      <c r="D256" s="19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>
        <f t="shared" si="47"/>
        <v>0</v>
      </c>
      <c r="V256" s="23">
        <f t="shared" si="48"/>
        <v>0</v>
      </c>
      <c r="W256" s="49"/>
    </row>
    <row r="257" spans="1:23" s="50" customFormat="1" hidden="1" outlineLevel="1" x14ac:dyDescent="0.25">
      <c r="A257" s="16" t="s">
        <v>398</v>
      </c>
      <c r="B257" s="28" t="s">
        <v>399</v>
      </c>
      <c r="C257" s="18" t="s">
        <v>17</v>
      </c>
      <c r="D257" s="19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>
        <f t="shared" si="47"/>
        <v>0</v>
      </c>
      <c r="V257" s="23">
        <f t="shared" si="48"/>
        <v>0</v>
      </c>
      <c r="W257" s="49"/>
    </row>
    <row r="258" spans="1:23" s="50" customFormat="1" ht="31.5" hidden="1" outlineLevel="1" x14ac:dyDescent="0.25">
      <c r="A258" s="16" t="s">
        <v>400</v>
      </c>
      <c r="B258" s="28" t="s">
        <v>401</v>
      </c>
      <c r="C258" s="18" t="s">
        <v>17</v>
      </c>
      <c r="D258" s="19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>
        <f t="shared" si="47"/>
        <v>0</v>
      </c>
      <c r="V258" s="23">
        <f t="shared" si="48"/>
        <v>0</v>
      </c>
      <c r="W258" s="49"/>
    </row>
    <row r="259" spans="1:23" s="50" customFormat="1" hidden="1" outlineLevel="1" x14ac:dyDescent="0.25">
      <c r="A259" s="16" t="s">
        <v>402</v>
      </c>
      <c r="B259" s="29" t="s">
        <v>399</v>
      </c>
      <c r="C259" s="18" t="s">
        <v>17</v>
      </c>
      <c r="D259" s="19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>
        <f t="shared" si="47"/>
        <v>0</v>
      </c>
      <c r="V259" s="23">
        <f t="shared" si="48"/>
        <v>0</v>
      </c>
      <c r="W259" s="49"/>
    </row>
    <row r="260" spans="1:23" s="50" customFormat="1" ht="31.5" hidden="1" outlineLevel="1" x14ac:dyDescent="0.25">
      <c r="A260" s="16" t="s">
        <v>403</v>
      </c>
      <c r="B260" s="28" t="s">
        <v>23</v>
      </c>
      <c r="C260" s="18" t="s">
        <v>17</v>
      </c>
      <c r="D260" s="19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>
        <f t="shared" si="47"/>
        <v>0</v>
      </c>
      <c r="V260" s="23">
        <f t="shared" si="48"/>
        <v>0</v>
      </c>
      <c r="W260" s="49"/>
    </row>
    <row r="261" spans="1:23" s="50" customFormat="1" hidden="1" outlineLevel="1" x14ac:dyDescent="0.25">
      <c r="A261" s="16" t="s">
        <v>404</v>
      </c>
      <c r="B261" s="29" t="s">
        <v>399</v>
      </c>
      <c r="C261" s="18" t="s">
        <v>17</v>
      </c>
      <c r="D261" s="19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>
        <f t="shared" si="47"/>
        <v>0</v>
      </c>
      <c r="V261" s="23">
        <f t="shared" si="48"/>
        <v>0</v>
      </c>
      <c r="W261" s="49"/>
    </row>
    <row r="262" spans="1:23" s="50" customFormat="1" ht="31.5" hidden="1" outlineLevel="1" x14ac:dyDescent="0.25">
      <c r="A262" s="16" t="s">
        <v>405</v>
      </c>
      <c r="B262" s="28" t="s">
        <v>25</v>
      </c>
      <c r="C262" s="18" t="s">
        <v>17</v>
      </c>
      <c r="D262" s="19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>
        <f t="shared" si="47"/>
        <v>0</v>
      </c>
      <c r="V262" s="23">
        <f t="shared" si="48"/>
        <v>0</v>
      </c>
      <c r="W262" s="49"/>
    </row>
    <row r="263" spans="1:23" s="50" customFormat="1" ht="18.75" hidden="1" customHeight="1" outlineLevel="1" x14ac:dyDescent="0.25">
      <c r="A263" s="16" t="s">
        <v>406</v>
      </c>
      <c r="B263" s="29" t="s">
        <v>399</v>
      </c>
      <c r="C263" s="18" t="s">
        <v>17</v>
      </c>
      <c r="D263" s="19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>
        <f t="shared" si="47"/>
        <v>0</v>
      </c>
      <c r="V263" s="23">
        <f t="shared" si="48"/>
        <v>0</v>
      </c>
      <c r="W263" s="49"/>
    </row>
    <row r="264" spans="1:23" s="50" customFormat="1" ht="21.75" hidden="1" customHeight="1" outlineLevel="1" x14ac:dyDescent="0.25">
      <c r="A264" s="16" t="s">
        <v>407</v>
      </c>
      <c r="B264" s="26" t="s">
        <v>408</v>
      </c>
      <c r="C264" s="18" t="s">
        <v>17</v>
      </c>
      <c r="D264" s="19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>
        <f t="shared" si="47"/>
        <v>0</v>
      </c>
      <c r="V264" s="23">
        <f t="shared" si="48"/>
        <v>0</v>
      </c>
      <c r="W264" s="49"/>
    </row>
    <row r="265" spans="1:23" s="50" customFormat="1" ht="22.5" hidden="1" customHeight="1" outlineLevel="1" x14ac:dyDescent="0.25">
      <c r="A265" s="16" t="s">
        <v>409</v>
      </c>
      <c r="B265" s="28" t="s">
        <v>399</v>
      </c>
      <c r="C265" s="18" t="s">
        <v>17</v>
      </c>
      <c r="D265" s="19">
        <v>0</v>
      </c>
      <c r="E265" s="22">
        <v>135.28105502999998</v>
      </c>
      <c r="F265" s="22">
        <v>96.837298889999971</v>
      </c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>
        <f t="shared" si="47"/>
        <v>0</v>
      </c>
      <c r="V265" s="23">
        <f t="shared" si="48"/>
        <v>0</v>
      </c>
      <c r="W265" s="49"/>
    </row>
    <row r="266" spans="1:23" s="50" customFormat="1" collapsed="1" x14ac:dyDescent="0.25">
      <c r="A266" s="16" t="s">
        <v>410</v>
      </c>
      <c r="B266" s="27" t="s">
        <v>411</v>
      </c>
      <c r="C266" s="18" t="s">
        <v>17</v>
      </c>
      <c r="D266" s="19">
        <v>541.97699999999998</v>
      </c>
      <c r="E266" s="22">
        <v>349.08436602999996</v>
      </c>
      <c r="F266" s="22">
        <v>5.9249999999999998</v>
      </c>
      <c r="G266" s="22">
        <v>3.9999999999054125E-6</v>
      </c>
      <c r="H266" s="22">
        <v>63.999720850000003</v>
      </c>
      <c r="I266" s="22">
        <v>371.51784836147772</v>
      </c>
      <c r="J266" s="22">
        <v>39.520559046475597</v>
      </c>
      <c r="K266" s="22">
        <v>767.23695727595964</v>
      </c>
      <c r="L266" s="22">
        <v>299.60219353929944</v>
      </c>
      <c r="M266" s="22">
        <v>1186.3091251252104</v>
      </c>
      <c r="N266" s="22">
        <v>541.42246399693056</v>
      </c>
      <c r="O266" s="22">
        <v>1630.3633747771005</v>
      </c>
      <c r="P266" s="22">
        <v>761.72068205416394</v>
      </c>
      <c r="Q266" s="22">
        <v>2101.4494924286591</v>
      </c>
      <c r="R266" s="22">
        <v>957.71364269917785</v>
      </c>
      <c r="S266" s="22">
        <v>410.86181536621694</v>
      </c>
      <c r="T266" s="22">
        <v>1125.3076346408998</v>
      </c>
      <c r="U266" s="22">
        <f t="shared" si="47"/>
        <v>6467.738617334624</v>
      </c>
      <c r="V266" s="23">
        <f t="shared" si="48"/>
        <v>3789.2868968269472</v>
      </c>
      <c r="W266" s="49"/>
    </row>
    <row r="267" spans="1:23" s="50" customFormat="1" x14ac:dyDescent="0.25">
      <c r="A267" s="16" t="s">
        <v>412</v>
      </c>
      <c r="B267" s="28" t="s">
        <v>399</v>
      </c>
      <c r="C267" s="18" t="s">
        <v>17</v>
      </c>
      <c r="D267" s="19">
        <v>0</v>
      </c>
      <c r="E267" s="22">
        <v>121.92727323999999</v>
      </c>
      <c r="F267" s="22">
        <v>5.9249999999999998</v>
      </c>
      <c r="G267" s="22">
        <v>0</v>
      </c>
      <c r="H267" s="22">
        <v>55.619611620000001</v>
      </c>
      <c r="I267" s="22">
        <v>334.36606352532999</v>
      </c>
      <c r="J267" s="22">
        <v>36.262616066400291</v>
      </c>
      <c r="K267" s="22">
        <v>690.51326154836374</v>
      </c>
      <c r="L267" s="22">
        <v>114.75022432961779</v>
      </c>
      <c r="M267" s="22">
        <v>1067.6782126126893</v>
      </c>
      <c r="N267" s="22">
        <v>252.89136824965163</v>
      </c>
      <c r="O267" s="22">
        <v>1467.3270372993904</v>
      </c>
      <c r="P267" s="22">
        <v>455.56536875823673</v>
      </c>
      <c r="Q267" s="22">
        <v>1891.3045431857931</v>
      </c>
      <c r="R267" s="22">
        <v>631.89811431212843</v>
      </c>
      <c r="S267" s="22">
        <v>1557.5865879235118</v>
      </c>
      <c r="T267" s="22">
        <v>778.45013540238017</v>
      </c>
      <c r="U267" s="22">
        <f t="shared" si="47"/>
        <v>7008.7757060950789</v>
      </c>
      <c r="V267" s="23">
        <f t="shared" si="48"/>
        <v>2325.437438738415</v>
      </c>
      <c r="W267" s="49"/>
    </row>
    <row r="268" spans="1:23" s="50" customFormat="1" hidden="1" outlineLevel="1" x14ac:dyDescent="0.25">
      <c r="A268" s="16" t="s">
        <v>413</v>
      </c>
      <c r="B268" s="27" t="s">
        <v>414</v>
      </c>
      <c r="C268" s="18" t="s">
        <v>17</v>
      </c>
      <c r="D268" s="19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>
        <f t="shared" si="47"/>
        <v>0</v>
      </c>
      <c r="V268" s="23">
        <f t="shared" si="48"/>
        <v>0</v>
      </c>
      <c r="W268" s="49"/>
    </row>
    <row r="269" spans="1:23" s="50" customFormat="1" hidden="1" outlineLevel="1" x14ac:dyDescent="0.25">
      <c r="A269" s="16" t="s">
        <v>415</v>
      </c>
      <c r="B269" s="28" t="s">
        <v>399</v>
      </c>
      <c r="C269" s="18" t="s">
        <v>17</v>
      </c>
      <c r="D269" s="19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>
        <f t="shared" si="47"/>
        <v>0</v>
      </c>
      <c r="V269" s="23">
        <f t="shared" si="48"/>
        <v>0</v>
      </c>
      <c r="W269" s="49"/>
    </row>
    <row r="270" spans="1:23" s="50" customFormat="1" collapsed="1" x14ac:dyDescent="0.25">
      <c r="A270" s="16" t="s">
        <v>416</v>
      </c>
      <c r="B270" s="27" t="s">
        <v>417</v>
      </c>
      <c r="C270" s="18" t="s">
        <v>17</v>
      </c>
      <c r="D270" s="19">
        <v>0</v>
      </c>
      <c r="E270" s="22">
        <v>0</v>
      </c>
      <c r="F270" s="22">
        <v>0.48130000000000001</v>
      </c>
      <c r="G270" s="22">
        <v>0</v>
      </c>
      <c r="H270" s="22">
        <v>-1.1487999999735621E-4</v>
      </c>
      <c r="I270" s="22">
        <v>0</v>
      </c>
      <c r="J270" s="22">
        <v>0</v>
      </c>
      <c r="K270" s="22">
        <v>0</v>
      </c>
      <c r="L270" s="22">
        <v>0</v>
      </c>
      <c r="M270" s="22">
        <v>0</v>
      </c>
      <c r="N270" s="22">
        <v>0</v>
      </c>
      <c r="O270" s="22">
        <v>0</v>
      </c>
      <c r="P270" s="22">
        <v>0</v>
      </c>
      <c r="Q270" s="22">
        <v>0</v>
      </c>
      <c r="R270" s="22">
        <v>0</v>
      </c>
      <c r="S270" s="22">
        <v>0</v>
      </c>
      <c r="T270" s="22">
        <v>0</v>
      </c>
      <c r="U270" s="22">
        <f t="shared" si="47"/>
        <v>0</v>
      </c>
      <c r="V270" s="23">
        <f t="shared" si="48"/>
        <v>-1.1487999999735621E-4</v>
      </c>
      <c r="W270" s="49"/>
    </row>
    <row r="271" spans="1:23" s="50" customFormat="1" x14ac:dyDescent="0.25">
      <c r="A271" s="16" t="s">
        <v>418</v>
      </c>
      <c r="B271" s="28" t="s">
        <v>399</v>
      </c>
      <c r="C271" s="18" t="s">
        <v>17</v>
      </c>
      <c r="D271" s="19">
        <v>0</v>
      </c>
      <c r="E271" s="22">
        <v>0</v>
      </c>
      <c r="F271" s="22">
        <v>0</v>
      </c>
      <c r="G271" s="22">
        <v>0</v>
      </c>
      <c r="H271" s="22">
        <v>0</v>
      </c>
      <c r="I271" s="22">
        <v>0</v>
      </c>
      <c r="J271" s="22">
        <v>0</v>
      </c>
      <c r="K271" s="22">
        <v>0</v>
      </c>
      <c r="L271" s="22">
        <v>0</v>
      </c>
      <c r="M271" s="22">
        <v>0</v>
      </c>
      <c r="N271" s="22">
        <v>0</v>
      </c>
      <c r="O271" s="22">
        <v>0</v>
      </c>
      <c r="P271" s="22">
        <v>0</v>
      </c>
      <c r="Q271" s="22">
        <v>0</v>
      </c>
      <c r="R271" s="22">
        <v>0</v>
      </c>
      <c r="S271" s="22">
        <v>0</v>
      </c>
      <c r="T271" s="22">
        <v>0</v>
      </c>
      <c r="U271" s="22">
        <f t="shared" si="47"/>
        <v>0</v>
      </c>
      <c r="V271" s="23">
        <f t="shared" si="48"/>
        <v>0</v>
      </c>
      <c r="W271" s="49"/>
    </row>
    <row r="272" spans="1:23" s="50" customFormat="1" ht="15.75" customHeight="1" x14ac:dyDescent="0.25">
      <c r="A272" s="16" t="s">
        <v>419</v>
      </c>
      <c r="B272" s="27" t="s">
        <v>420</v>
      </c>
      <c r="C272" s="18" t="s">
        <v>17</v>
      </c>
      <c r="D272" s="19">
        <v>0</v>
      </c>
      <c r="E272" s="22">
        <v>0</v>
      </c>
      <c r="F272" s="22">
        <v>0</v>
      </c>
      <c r="G272" s="22">
        <v>981.49635897352687</v>
      </c>
      <c r="H272" s="22">
        <v>1470.9254000590001</v>
      </c>
      <c r="I272" s="22">
        <v>0</v>
      </c>
      <c r="J272" s="22">
        <v>2859.5547905408475</v>
      </c>
      <c r="K272" s="22">
        <v>0</v>
      </c>
      <c r="L272" s="22">
        <f>J272-1.39</f>
        <v>2858.1647905408477</v>
      </c>
      <c r="M272" s="22">
        <v>0</v>
      </c>
      <c r="N272" s="22">
        <f>L272</f>
        <v>2858.1647905408477</v>
      </c>
      <c r="O272" s="22">
        <v>0</v>
      </c>
      <c r="P272" s="22">
        <f>N272</f>
        <v>2858.1647905408477</v>
      </c>
      <c r="Q272" s="22">
        <v>0</v>
      </c>
      <c r="R272" s="22">
        <f>P272</f>
        <v>2858.1647905408477</v>
      </c>
      <c r="S272" s="22">
        <v>0</v>
      </c>
      <c r="T272" s="22">
        <v>1313.2636919553436</v>
      </c>
      <c r="U272" s="22">
        <f t="shared" si="47"/>
        <v>981.49635897352687</v>
      </c>
      <c r="V272" s="23">
        <f t="shared" si="48"/>
        <v>17076.403044718583</v>
      </c>
      <c r="W272" s="49"/>
    </row>
    <row r="273" spans="1:23" s="50" customFormat="1" x14ac:dyDescent="0.25">
      <c r="A273" s="16" t="s">
        <v>421</v>
      </c>
      <c r="B273" s="28" t="s">
        <v>399</v>
      </c>
      <c r="C273" s="18" t="s">
        <v>17</v>
      </c>
      <c r="D273" s="19">
        <v>0</v>
      </c>
      <c r="E273" s="22">
        <v>0</v>
      </c>
      <c r="F273" s="22">
        <v>0</v>
      </c>
      <c r="G273" s="22">
        <v>619.90305897352687</v>
      </c>
      <c r="H273" s="22">
        <v>1116.5553593090001</v>
      </c>
      <c r="I273" s="22">
        <v>0</v>
      </c>
      <c r="J273" s="22">
        <f>J272*0.9388</f>
        <v>2684.5500373597474</v>
      </c>
      <c r="K273" s="22">
        <v>0</v>
      </c>
      <c r="L273" s="22">
        <f>J273</f>
        <v>2684.5500373597474</v>
      </c>
      <c r="M273" s="22">
        <v>0</v>
      </c>
      <c r="N273" s="22">
        <f>L273</f>
        <v>2684.5500373597474</v>
      </c>
      <c r="O273" s="22">
        <v>0</v>
      </c>
      <c r="P273" s="22">
        <f>N273</f>
        <v>2684.5500373597474</v>
      </c>
      <c r="Q273" s="22">
        <v>0</v>
      </c>
      <c r="R273" s="22">
        <f>P273</f>
        <v>2684.5500373597474</v>
      </c>
      <c r="S273" s="22">
        <v>0</v>
      </c>
      <c r="T273" s="22">
        <v>995.46993877424325</v>
      </c>
      <c r="U273" s="22">
        <f t="shared" si="47"/>
        <v>619.90305897352687</v>
      </c>
      <c r="V273" s="23">
        <f t="shared" si="48"/>
        <v>15534.775484881982</v>
      </c>
      <c r="W273" s="49"/>
    </row>
    <row r="274" spans="1:23" s="50" customFormat="1" hidden="1" outlineLevel="1" x14ac:dyDescent="0.25">
      <c r="A274" s="16" t="s">
        <v>419</v>
      </c>
      <c r="B274" s="27" t="s">
        <v>422</v>
      </c>
      <c r="C274" s="18" t="s">
        <v>17</v>
      </c>
      <c r="D274" s="19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>
        <f t="shared" si="47"/>
        <v>0</v>
      </c>
      <c r="V274" s="23">
        <f t="shared" si="48"/>
        <v>0</v>
      </c>
      <c r="W274" s="49"/>
    </row>
    <row r="275" spans="1:23" s="50" customFormat="1" hidden="1" outlineLevel="1" x14ac:dyDescent="0.25">
      <c r="A275" s="16" t="s">
        <v>423</v>
      </c>
      <c r="B275" s="28" t="s">
        <v>399</v>
      </c>
      <c r="C275" s="18" t="s">
        <v>17</v>
      </c>
      <c r="D275" s="19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>
        <f t="shared" si="47"/>
        <v>0</v>
      </c>
      <c r="V275" s="23">
        <f t="shared" si="48"/>
        <v>0</v>
      </c>
      <c r="W275" s="49"/>
    </row>
    <row r="276" spans="1:23" s="50" customFormat="1" ht="31.5" hidden="1" outlineLevel="1" x14ac:dyDescent="0.25">
      <c r="A276" s="16" t="s">
        <v>424</v>
      </c>
      <c r="B276" s="26" t="s">
        <v>425</v>
      </c>
      <c r="C276" s="18" t="s">
        <v>17</v>
      </c>
      <c r="D276" s="19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>
        <f t="shared" si="47"/>
        <v>0</v>
      </c>
      <c r="V276" s="23">
        <f t="shared" si="48"/>
        <v>0</v>
      </c>
      <c r="W276" s="49"/>
    </row>
    <row r="277" spans="1:23" s="50" customFormat="1" hidden="1" outlineLevel="1" x14ac:dyDescent="0.25">
      <c r="A277" s="16" t="s">
        <v>426</v>
      </c>
      <c r="B277" s="28" t="s">
        <v>399</v>
      </c>
      <c r="C277" s="18" t="s">
        <v>17</v>
      </c>
      <c r="D277" s="19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>
        <f t="shared" si="47"/>
        <v>0</v>
      </c>
      <c r="V277" s="23">
        <f t="shared" si="48"/>
        <v>0</v>
      </c>
      <c r="W277" s="49"/>
    </row>
    <row r="278" spans="1:23" s="50" customFormat="1" hidden="1" outlineLevel="1" x14ac:dyDescent="0.25">
      <c r="A278" s="16" t="s">
        <v>427</v>
      </c>
      <c r="B278" s="28" t="s">
        <v>41</v>
      </c>
      <c r="C278" s="18" t="s">
        <v>17</v>
      </c>
      <c r="D278" s="19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>
        <f t="shared" si="47"/>
        <v>0</v>
      </c>
      <c r="V278" s="23">
        <f t="shared" si="48"/>
        <v>0</v>
      </c>
      <c r="W278" s="49"/>
    </row>
    <row r="279" spans="1:23" s="50" customFormat="1" hidden="1" outlineLevel="1" x14ac:dyDescent="0.25">
      <c r="A279" s="16" t="s">
        <v>428</v>
      </c>
      <c r="B279" s="29" t="s">
        <v>399</v>
      </c>
      <c r="C279" s="18" t="s">
        <v>17</v>
      </c>
      <c r="D279" s="19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>
        <f t="shared" si="47"/>
        <v>0</v>
      </c>
      <c r="V279" s="23">
        <f t="shared" si="48"/>
        <v>0</v>
      </c>
      <c r="W279" s="49"/>
    </row>
    <row r="280" spans="1:23" s="50" customFormat="1" hidden="1" outlineLevel="1" x14ac:dyDescent="0.25">
      <c r="A280" s="16" t="s">
        <v>429</v>
      </c>
      <c r="B280" s="28" t="s">
        <v>43</v>
      </c>
      <c r="C280" s="18" t="s">
        <v>17</v>
      </c>
      <c r="D280" s="19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>
        <f t="shared" si="47"/>
        <v>0</v>
      </c>
      <c r="V280" s="23">
        <f t="shared" si="48"/>
        <v>0</v>
      </c>
      <c r="W280" s="49"/>
    </row>
    <row r="281" spans="1:23" s="50" customFormat="1" hidden="1" outlineLevel="1" x14ac:dyDescent="0.25">
      <c r="A281" s="16" t="s">
        <v>430</v>
      </c>
      <c r="B281" s="29" t="s">
        <v>399</v>
      </c>
      <c r="C281" s="18" t="s">
        <v>17</v>
      </c>
      <c r="D281" s="19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>
        <f t="shared" si="47"/>
        <v>0</v>
      </c>
      <c r="V281" s="23">
        <f t="shared" si="48"/>
        <v>0</v>
      </c>
      <c r="W281" s="49"/>
    </row>
    <row r="282" spans="1:23" s="50" customFormat="1" collapsed="1" x14ac:dyDescent="0.25">
      <c r="A282" s="16" t="s">
        <v>431</v>
      </c>
      <c r="B282" s="26" t="s">
        <v>432</v>
      </c>
      <c r="C282" s="18" t="s">
        <v>17</v>
      </c>
      <c r="D282" s="19">
        <f>D255-D266-D270-D272</f>
        <v>0</v>
      </c>
      <c r="E282" s="22">
        <f t="shared" ref="E282:T282" si="62">E255-E266-E270-E272</f>
        <v>195.26648396999997</v>
      </c>
      <c r="F282" s="22">
        <f t="shared" si="62"/>
        <v>740.27881604000004</v>
      </c>
      <c r="G282" s="22">
        <f t="shared" si="62"/>
        <v>123.08940982642002</v>
      </c>
      <c r="H282" s="22">
        <f>H255-H266-H270-H272</f>
        <v>45.903729110000086</v>
      </c>
      <c r="I282" s="22">
        <f t="shared" si="62"/>
        <v>638.75546879994681</v>
      </c>
      <c r="J282" s="22">
        <f t="shared" si="62"/>
        <v>52.332892976858602</v>
      </c>
      <c r="K282" s="22">
        <f t="shared" si="62"/>
        <v>290.50456879994704</v>
      </c>
      <c r="L282" s="22">
        <f t="shared" si="62"/>
        <v>53.722899136857905</v>
      </c>
      <c r="M282" s="22">
        <f t="shared" si="62"/>
        <v>230.81746879994671</v>
      </c>
      <c r="N282" s="22">
        <f t="shared" si="62"/>
        <v>53.72287212685842</v>
      </c>
      <c r="O282" s="22">
        <f t="shared" si="62"/>
        <v>226.52666879994672</v>
      </c>
      <c r="P282" s="22">
        <f t="shared" si="62"/>
        <v>53.722872126858874</v>
      </c>
      <c r="Q282" s="22">
        <f t="shared" si="62"/>
        <v>200.6206098264197</v>
      </c>
      <c r="R282" s="22">
        <f t="shared" si="62"/>
        <v>53.722872126859784</v>
      </c>
      <c r="S282" s="22">
        <f t="shared" si="62"/>
        <v>141.9713485799993</v>
      </c>
      <c r="T282" s="22">
        <f t="shared" si="62"/>
        <v>53.722872126860011</v>
      </c>
      <c r="U282" s="22">
        <f t="shared" si="47"/>
        <v>1852.2855434326264</v>
      </c>
      <c r="V282" s="23">
        <f t="shared" si="48"/>
        <v>366.85100973115368</v>
      </c>
      <c r="W282" s="49"/>
    </row>
    <row r="283" spans="1:23" s="50" customFormat="1" x14ac:dyDescent="0.25">
      <c r="A283" s="16" t="s">
        <v>433</v>
      </c>
      <c r="B283" s="28" t="s">
        <v>399</v>
      </c>
      <c r="C283" s="18" t="s">
        <v>17</v>
      </c>
      <c r="D283" s="19">
        <v>0</v>
      </c>
      <c r="E283" s="19">
        <v>37.925576759999998</v>
      </c>
      <c r="F283" s="19">
        <v>194.50529888999998</v>
      </c>
      <c r="G283" s="22">
        <v>123.08940982641991</v>
      </c>
      <c r="H283" s="22">
        <v>40.302098400000318</v>
      </c>
      <c r="I283" s="22">
        <v>304.38940527461682</v>
      </c>
      <c r="J283" s="22">
        <f>J255*0.93-J267-J273</f>
        <v>23.997012158541565</v>
      </c>
      <c r="K283" s="22">
        <v>0</v>
      </c>
      <c r="L283" s="22">
        <f>L282*0.8779</f>
        <v>47.163333152247553</v>
      </c>
      <c r="M283" s="22">
        <v>0</v>
      </c>
      <c r="N283" s="22">
        <f>N282*0.87</f>
        <v>46.738898750366822</v>
      </c>
      <c r="O283" s="22">
        <v>0</v>
      </c>
      <c r="P283" s="22">
        <f>P282*0.8779</f>
        <v>47.163309440169407</v>
      </c>
      <c r="Q283" s="22">
        <v>0</v>
      </c>
      <c r="R283" s="22">
        <f>R282*0.8779</f>
        <v>47.163309440170202</v>
      </c>
      <c r="S283" s="22">
        <v>0</v>
      </c>
      <c r="T283" s="22">
        <f>T282*0.8779</f>
        <v>47.163309440170401</v>
      </c>
      <c r="U283" s="22">
        <f t="shared" si="47"/>
        <v>427.47881510103673</v>
      </c>
      <c r="V283" s="23">
        <f t="shared" si="48"/>
        <v>299.69127078166628</v>
      </c>
      <c r="W283" s="49"/>
    </row>
    <row r="284" spans="1:23" s="50" customFormat="1" x14ac:dyDescent="0.25">
      <c r="A284" s="16" t="s">
        <v>434</v>
      </c>
      <c r="B284" s="25" t="s">
        <v>435</v>
      </c>
      <c r="C284" s="18" t="s">
        <v>17</v>
      </c>
      <c r="D284" s="19">
        <v>6360.6210000000001</v>
      </c>
      <c r="E284" s="22">
        <v>994.303</v>
      </c>
      <c r="F284" s="22">
        <v>2161.1460999999999</v>
      </c>
      <c r="G284" s="22">
        <v>2579.7558355330675</v>
      </c>
      <c r="H284" s="22">
        <v>3593.8816454699995</v>
      </c>
      <c r="I284" s="22">
        <v>2439.2250229155347</v>
      </c>
      <c r="J284" s="22">
        <v>4338.0562167734097</v>
      </c>
      <c r="K284" s="22">
        <v>2570.2856077106835</v>
      </c>
      <c r="L284" s="22">
        <v>4617.269830618764</v>
      </c>
      <c r="M284" s="22">
        <v>2828.4958608880347</v>
      </c>
      <c r="N284" s="22">
        <v>5116.4980828901189</v>
      </c>
      <c r="O284" s="22">
        <v>3556.7640274139007</v>
      </c>
      <c r="P284" s="22">
        <v>5622.0479373391536</v>
      </c>
      <c r="Q284" s="22">
        <v>4309.0451255179159</v>
      </c>
      <c r="R284" s="22">
        <v>6187.0158732867358</v>
      </c>
      <c r="S284" s="22">
        <v>4578.6395864568822</v>
      </c>
      <c r="T284" s="22">
        <v>6637.40796016883</v>
      </c>
      <c r="U284" s="22">
        <f t="shared" si="47"/>
        <v>22862.211066436023</v>
      </c>
      <c r="V284" s="23">
        <f t="shared" si="48"/>
        <v>36112.177546547013</v>
      </c>
      <c r="W284" s="49"/>
    </row>
    <row r="285" spans="1:23" s="50" customFormat="1" x14ac:dyDescent="0.25">
      <c r="A285" s="16" t="s">
        <v>436</v>
      </c>
      <c r="B285" s="26" t="s">
        <v>437</v>
      </c>
      <c r="C285" s="18" t="s">
        <v>17</v>
      </c>
      <c r="D285" s="19">
        <v>0</v>
      </c>
      <c r="E285" s="22">
        <v>7.6384845699999993</v>
      </c>
      <c r="F285" s="22">
        <v>10.401999999999999</v>
      </c>
      <c r="G285" s="22">
        <v>12.3492735587211</v>
      </c>
      <c r="H285" s="22">
        <v>1.5420681399999998</v>
      </c>
      <c r="I285" s="22">
        <v>14.162588090690789</v>
      </c>
      <c r="J285" s="22">
        <v>1.8928000000000065</v>
      </c>
      <c r="K285" s="22">
        <v>19.930027846377691</v>
      </c>
      <c r="L285" s="22">
        <v>1.8928000000000065</v>
      </c>
      <c r="M285" s="22">
        <v>17.492066697129893</v>
      </c>
      <c r="N285" s="22">
        <v>1.8928000000000065</v>
      </c>
      <c r="O285" s="22">
        <v>27.850293826238744</v>
      </c>
      <c r="P285" s="22">
        <v>1.8928000000000065</v>
      </c>
      <c r="Q285" s="22">
        <v>38.649687289972817</v>
      </c>
      <c r="R285" s="22">
        <v>1.8928000000000065</v>
      </c>
      <c r="S285" s="22">
        <v>53.636716974430136</v>
      </c>
      <c r="T285" s="22">
        <v>1.8928000000000065</v>
      </c>
      <c r="U285" s="22">
        <f t="shared" si="47"/>
        <v>184.07065428356117</v>
      </c>
      <c r="V285" s="23">
        <f t="shared" si="48"/>
        <v>12.898868140000038</v>
      </c>
      <c r="W285" s="49"/>
    </row>
    <row r="286" spans="1:23" s="50" customFormat="1" x14ac:dyDescent="0.25">
      <c r="A286" s="16" t="s">
        <v>438</v>
      </c>
      <c r="B286" s="28" t="s">
        <v>399</v>
      </c>
      <c r="C286" s="18" t="s">
        <v>17</v>
      </c>
      <c r="D286" s="19">
        <v>0</v>
      </c>
      <c r="E286" s="22">
        <v>0</v>
      </c>
      <c r="F286" s="22">
        <v>0</v>
      </c>
      <c r="G286" s="22">
        <v>0</v>
      </c>
      <c r="H286" s="22">
        <v>0</v>
      </c>
      <c r="I286" s="22">
        <v>0</v>
      </c>
      <c r="J286" s="22">
        <v>0</v>
      </c>
      <c r="K286" s="22">
        <v>0</v>
      </c>
      <c r="L286" s="22">
        <v>0</v>
      </c>
      <c r="M286" s="22">
        <v>0</v>
      </c>
      <c r="N286" s="22">
        <v>0</v>
      </c>
      <c r="O286" s="22">
        <v>0</v>
      </c>
      <c r="P286" s="22">
        <v>0</v>
      </c>
      <c r="Q286" s="22">
        <v>0</v>
      </c>
      <c r="R286" s="22">
        <v>0</v>
      </c>
      <c r="S286" s="22">
        <v>0</v>
      </c>
      <c r="T286" s="22">
        <v>0</v>
      </c>
      <c r="U286" s="22">
        <f t="shared" si="47"/>
        <v>0</v>
      </c>
      <c r="V286" s="23">
        <f t="shared" si="48"/>
        <v>0</v>
      </c>
      <c r="W286" s="49"/>
    </row>
    <row r="287" spans="1:23" s="50" customFormat="1" x14ac:dyDescent="0.25">
      <c r="A287" s="16" t="s">
        <v>439</v>
      </c>
      <c r="B287" s="26" t="s">
        <v>440</v>
      </c>
      <c r="C287" s="18" t="s">
        <v>17</v>
      </c>
      <c r="D287" s="19">
        <v>0</v>
      </c>
      <c r="E287" s="22">
        <v>351.85237942999998</v>
      </c>
      <c r="F287" s="22">
        <v>651.25</v>
      </c>
      <c r="G287" s="22">
        <v>873.14775685532231</v>
      </c>
      <c r="H287" s="22">
        <v>1790.5032331299992</v>
      </c>
      <c r="I287" s="22">
        <v>329.45475685532227</v>
      </c>
      <c r="J287" s="22">
        <v>2203.0493000000001</v>
      </c>
      <c r="K287" s="22">
        <v>4.3144677707459777E-5</v>
      </c>
      <c r="L287" s="22">
        <v>2203.0493000000001</v>
      </c>
      <c r="M287" s="22">
        <v>4.3144677707459777E-5</v>
      </c>
      <c r="N287" s="22">
        <v>2203.0493000000001</v>
      </c>
      <c r="O287" s="22">
        <v>4.3144677707459777E-5</v>
      </c>
      <c r="P287" s="22">
        <v>2203.0493000000001</v>
      </c>
      <c r="Q287" s="22">
        <v>4.3144677707459777E-5</v>
      </c>
      <c r="R287" s="22">
        <v>2203.0492999999997</v>
      </c>
      <c r="S287" s="22">
        <v>4.3144677707459777E-5</v>
      </c>
      <c r="T287" s="22">
        <v>2203.0493000000006</v>
      </c>
      <c r="U287" s="22">
        <f t="shared" si="47"/>
        <v>1202.6027294340329</v>
      </c>
      <c r="V287" s="23">
        <f t="shared" si="48"/>
        <v>15008.799033130001</v>
      </c>
      <c r="W287" s="49"/>
    </row>
    <row r="288" spans="1:23" s="50" customFormat="1" x14ac:dyDescent="0.25">
      <c r="A288" s="16" t="s">
        <v>441</v>
      </c>
      <c r="B288" s="28" t="s">
        <v>267</v>
      </c>
      <c r="C288" s="18" t="s">
        <v>17</v>
      </c>
      <c r="D288" s="19">
        <v>0</v>
      </c>
      <c r="E288" s="22">
        <v>0</v>
      </c>
      <c r="F288" s="22">
        <v>651.25</v>
      </c>
      <c r="G288" s="22">
        <v>873.14775685532231</v>
      </c>
      <c r="H288" s="22">
        <v>1790.5032331299992</v>
      </c>
      <c r="I288" s="22">
        <v>329.45475685532227</v>
      </c>
      <c r="J288" s="22">
        <v>2203.0493000000001</v>
      </c>
      <c r="K288" s="22">
        <v>4.3144677707459777E-5</v>
      </c>
      <c r="L288" s="22">
        <v>2203.0493000000001</v>
      </c>
      <c r="M288" s="22">
        <v>4.3144677707459777E-5</v>
      </c>
      <c r="N288" s="22">
        <v>2203.0493000000001</v>
      </c>
      <c r="O288" s="22">
        <v>4.3144677707459777E-5</v>
      </c>
      <c r="P288" s="22">
        <v>2203.0493000000001</v>
      </c>
      <c r="Q288" s="22">
        <v>4.3144677707459777E-5</v>
      </c>
      <c r="R288" s="22">
        <v>2203.0492999999997</v>
      </c>
      <c r="S288" s="22">
        <v>4.3144677707459777E-5</v>
      </c>
      <c r="T288" s="22">
        <v>2203.0493000000006</v>
      </c>
      <c r="U288" s="22">
        <f t="shared" si="47"/>
        <v>1202.6027294340329</v>
      </c>
      <c r="V288" s="23">
        <f t="shared" si="48"/>
        <v>15008.799033130001</v>
      </c>
      <c r="W288" s="49"/>
    </row>
    <row r="289" spans="1:23" s="50" customFormat="1" x14ac:dyDescent="0.25">
      <c r="A289" s="16" t="s">
        <v>442</v>
      </c>
      <c r="B289" s="29" t="s">
        <v>399</v>
      </c>
      <c r="C289" s="18" t="s">
        <v>17</v>
      </c>
      <c r="D289" s="19">
        <v>0</v>
      </c>
      <c r="E289" s="22">
        <v>0</v>
      </c>
      <c r="F289" s="22">
        <v>364.38200000000001</v>
      </c>
      <c r="G289" s="22">
        <v>488.53639299570989</v>
      </c>
      <c r="H289" s="22">
        <v>1460.0964257299995</v>
      </c>
      <c r="I289" s="22">
        <v>184.33379380031639</v>
      </c>
      <c r="J289" s="22">
        <v>1796.5141582089689</v>
      </c>
      <c r="K289" s="22">
        <v>0</v>
      </c>
      <c r="L289" s="22">
        <v>2203.0493000000001</v>
      </c>
      <c r="M289" s="22">
        <v>0</v>
      </c>
      <c r="N289" s="22">
        <v>2203.0493000000001</v>
      </c>
      <c r="O289" s="22">
        <v>0</v>
      </c>
      <c r="P289" s="22">
        <v>2203.0493000000001</v>
      </c>
      <c r="Q289" s="22">
        <v>0</v>
      </c>
      <c r="R289" s="22">
        <v>2203.0492999999997</v>
      </c>
      <c r="S289" s="22">
        <v>4.3144677707459777E-5</v>
      </c>
      <c r="T289" s="22">
        <v>2203.0493000000006</v>
      </c>
      <c r="U289" s="22">
        <f t="shared" si="47"/>
        <v>672.87022994070401</v>
      </c>
      <c r="V289" s="23">
        <f t="shared" si="48"/>
        <v>14271.85708393897</v>
      </c>
      <c r="W289" s="49"/>
    </row>
    <row r="290" spans="1:23" s="50" customFormat="1" x14ac:dyDescent="0.25">
      <c r="A290" s="16" t="s">
        <v>443</v>
      </c>
      <c r="B290" s="28" t="s">
        <v>444</v>
      </c>
      <c r="C290" s="18" t="s">
        <v>17</v>
      </c>
      <c r="D290" s="19">
        <v>0</v>
      </c>
      <c r="E290" s="22">
        <v>351.85237942999998</v>
      </c>
      <c r="F290" s="22">
        <v>0</v>
      </c>
      <c r="G290" s="22">
        <v>0</v>
      </c>
      <c r="H290" s="22">
        <v>0</v>
      </c>
      <c r="I290" s="22">
        <v>0</v>
      </c>
      <c r="J290" s="22">
        <v>0</v>
      </c>
      <c r="K290" s="22">
        <v>0</v>
      </c>
      <c r="L290" s="22">
        <v>0</v>
      </c>
      <c r="M290" s="22">
        <v>0</v>
      </c>
      <c r="N290" s="22">
        <v>0</v>
      </c>
      <c r="O290" s="22">
        <v>0</v>
      </c>
      <c r="P290" s="22">
        <v>0</v>
      </c>
      <c r="Q290" s="22">
        <v>0</v>
      </c>
      <c r="R290" s="22">
        <v>0</v>
      </c>
      <c r="S290" s="22">
        <v>0</v>
      </c>
      <c r="T290" s="22">
        <v>0</v>
      </c>
      <c r="U290" s="22">
        <f t="shared" si="47"/>
        <v>0</v>
      </c>
      <c r="V290" s="23">
        <f t="shared" si="48"/>
        <v>0</v>
      </c>
      <c r="W290" s="49"/>
    </row>
    <row r="291" spans="1:23" s="50" customFormat="1" x14ac:dyDescent="0.25">
      <c r="A291" s="16" t="s">
        <v>445</v>
      </c>
      <c r="B291" s="29" t="s">
        <v>399</v>
      </c>
      <c r="C291" s="18" t="s">
        <v>17</v>
      </c>
      <c r="D291" s="19">
        <v>0</v>
      </c>
      <c r="E291" s="22">
        <v>0</v>
      </c>
      <c r="F291" s="22">
        <v>0</v>
      </c>
      <c r="G291" s="22">
        <v>0</v>
      </c>
      <c r="H291" s="22">
        <v>0</v>
      </c>
      <c r="I291" s="22">
        <v>0</v>
      </c>
      <c r="J291" s="22">
        <v>0</v>
      </c>
      <c r="K291" s="22">
        <v>0</v>
      </c>
      <c r="L291" s="22">
        <v>0</v>
      </c>
      <c r="M291" s="22">
        <v>0</v>
      </c>
      <c r="N291" s="22">
        <v>0</v>
      </c>
      <c r="O291" s="22">
        <v>0</v>
      </c>
      <c r="P291" s="22">
        <v>0</v>
      </c>
      <c r="Q291" s="22">
        <v>0</v>
      </c>
      <c r="R291" s="22">
        <v>0</v>
      </c>
      <c r="S291" s="22">
        <v>0</v>
      </c>
      <c r="T291" s="22">
        <v>0</v>
      </c>
      <c r="U291" s="22">
        <f t="shared" si="47"/>
        <v>0</v>
      </c>
      <c r="V291" s="23">
        <f t="shared" si="48"/>
        <v>0</v>
      </c>
      <c r="W291" s="49"/>
    </row>
    <row r="292" spans="1:23" s="50" customFormat="1" ht="31.5" x14ac:dyDescent="0.25">
      <c r="A292" s="16" t="s">
        <v>446</v>
      </c>
      <c r="B292" s="26" t="s">
        <v>447</v>
      </c>
      <c r="C292" s="18" t="s">
        <v>17</v>
      </c>
      <c r="D292" s="19">
        <v>0</v>
      </c>
      <c r="E292" s="22">
        <v>76.205524940000004</v>
      </c>
      <c r="F292" s="22">
        <v>258.28899999999999</v>
      </c>
      <c r="G292" s="22">
        <v>493.38433194005177</v>
      </c>
      <c r="H292" s="22">
        <v>521.94420000000002</v>
      </c>
      <c r="I292" s="22">
        <v>743.43719773865689</v>
      </c>
      <c r="J292" s="22">
        <v>813.50826301786367</v>
      </c>
      <c r="K292" s="22">
        <v>1013.4615115701298</v>
      </c>
      <c r="L292" s="22">
        <v>1120.9833390581416</v>
      </c>
      <c r="M292" s="22">
        <v>1301.9494427705667</v>
      </c>
      <c r="N292" s="22">
        <v>1442.5072483509789</v>
      </c>
      <c r="O292" s="22">
        <v>1608.5750416349326</v>
      </c>
      <c r="P292" s="22">
        <v>1773.2835038100104</v>
      </c>
      <c r="Q292" s="22">
        <v>1934.4786504538674</v>
      </c>
      <c r="R292" s="22">
        <v>2113.5816400754211</v>
      </c>
      <c r="S292" s="22">
        <v>2371.4972806651372</v>
      </c>
      <c r="T292" s="22">
        <v>2463.7990364856237</v>
      </c>
      <c r="U292" s="22">
        <f t="shared" si="47"/>
        <v>9466.7834567733426</v>
      </c>
      <c r="V292" s="23">
        <f t="shared" si="48"/>
        <v>10249.607230798039</v>
      </c>
      <c r="W292" s="49"/>
    </row>
    <row r="293" spans="1:23" s="50" customFormat="1" x14ac:dyDescent="0.25">
      <c r="A293" s="16" t="s">
        <v>448</v>
      </c>
      <c r="B293" s="28" t="s">
        <v>399</v>
      </c>
      <c r="C293" s="18" t="s">
        <v>17</v>
      </c>
      <c r="D293" s="19">
        <v>0</v>
      </c>
      <c r="E293" s="22">
        <v>0</v>
      </c>
      <c r="F293" s="22">
        <v>238.66880938999998</v>
      </c>
      <c r="G293" s="22">
        <v>455.90579186807292</v>
      </c>
      <c r="H293" s="22">
        <v>499.90810775</v>
      </c>
      <c r="I293" s="22">
        <v>686.96410160914024</v>
      </c>
      <c r="J293" s="22">
        <v>751.71223028911311</v>
      </c>
      <c r="K293" s="22">
        <v>936.47678503162194</v>
      </c>
      <c r="L293" s="22">
        <v>1035.8307643911774</v>
      </c>
      <c r="M293" s="22">
        <v>1203.0505495473101</v>
      </c>
      <c r="N293" s="22">
        <v>1332.9309487816656</v>
      </c>
      <c r="O293" s="22">
        <v>1486.3842052951504</v>
      </c>
      <c r="P293" s="22">
        <v>1638.5806490015268</v>
      </c>
      <c r="Q293" s="22">
        <v>1787.5314717010735</v>
      </c>
      <c r="R293" s="22">
        <v>1953.0289251952295</v>
      </c>
      <c r="S293" s="22">
        <v>2191.3532223515945</v>
      </c>
      <c r="T293" s="22">
        <v>2276.6429708165201</v>
      </c>
      <c r="U293" s="22">
        <f t="shared" si="47"/>
        <v>8747.6661274039634</v>
      </c>
      <c r="V293" s="23">
        <f t="shared" si="48"/>
        <v>9488.6345962252308</v>
      </c>
      <c r="W293" s="49"/>
    </row>
    <row r="294" spans="1:23" s="50" customFormat="1" x14ac:dyDescent="0.25">
      <c r="A294" s="16" t="s">
        <v>449</v>
      </c>
      <c r="B294" s="26" t="s">
        <v>450</v>
      </c>
      <c r="C294" s="18" t="s">
        <v>17</v>
      </c>
      <c r="D294" s="19">
        <v>0</v>
      </c>
      <c r="E294" s="22">
        <v>0.73209546999999997</v>
      </c>
      <c r="F294" s="22">
        <v>12.721</v>
      </c>
      <c r="G294" s="22">
        <v>30.330507532562383</v>
      </c>
      <c r="H294" s="22">
        <v>4.3601999999999972</v>
      </c>
      <c r="I294" s="22">
        <v>49.3609579593288</v>
      </c>
      <c r="J294" s="22">
        <v>4.3601999999999972</v>
      </c>
      <c r="K294" s="22">
        <v>69.773399696086997</v>
      </c>
      <c r="L294" s="22">
        <v>4.3601999999999972</v>
      </c>
      <c r="M294" s="22">
        <v>91.668192951768575</v>
      </c>
      <c r="N294" s="22">
        <v>4.3601999999999972</v>
      </c>
      <c r="O294" s="22">
        <v>115.15298609367775</v>
      </c>
      <c r="P294" s="22">
        <v>4.3601999999999972</v>
      </c>
      <c r="Q294" s="22">
        <v>115.15298609367775</v>
      </c>
      <c r="R294" s="22">
        <v>4.3601999999999972</v>
      </c>
      <c r="S294" s="22">
        <v>115.15298609367775</v>
      </c>
      <c r="T294" s="22">
        <v>4.3601999999999972</v>
      </c>
      <c r="U294" s="22">
        <f t="shared" si="47"/>
        <v>586.59201642078006</v>
      </c>
      <c r="V294" s="23">
        <f t="shared" si="48"/>
        <v>30.521399999999986</v>
      </c>
      <c r="W294" s="49"/>
    </row>
    <row r="295" spans="1:23" s="50" customFormat="1" x14ac:dyDescent="0.25">
      <c r="A295" s="16" t="s">
        <v>451</v>
      </c>
      <c r="B295" s="28" t="s">
        <v>399</v>
      </c>
      <c r="C295" s="18" t="s">
        <v>17</v>
      </c>
      <c r="D295" s="19">
        <v>0</v>
      </c>
      <c r="E295" s="22">
        <v>0</v>
      </c>
      <c r="F295" s="22">
        <v>11.473049030000002</v>
      </c>
      <c r="G295" s="22">
        <v>0</v>
      </c>
      <c r="H295" s="22">
        <v>0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0</v>
      </c>
      <c r="P295" s="22">
        <v>0</v>
      </c>
      <c r="Q295" s="22">
        <v>0</v>
      </c>
      <c r="R295" s="22">
        <v>0</v>
      </c>
      <c r="S295" s="22">
        <v>0</v>
      </c>
      <c r="T295" s="22">
        <v>0</v>
      </c>
      <c r="U295" s="22">
        <f t="shared" ref="U295:U305" si="63">G295+I295+K295+M295+O295+Q295+S295</f>
        <v>0</v>
      </c>
      <c r="V295" s="23">
        <f t="shared" ref="V295:V305" si="64">H295+J295+L295+N295+P295+R295+T295</f>
        <v>0</v>
      </c>
      <c r="W295" s="49"/>
    </row>
    <row r="296" spans="1:23" s="50" customFormat="1" x14ac:dyDescent="0.25">
      <c r="A296" s="16" t="s">
        <v>452</v>
      </c>
      <c r="B296" s="26" t="s">
        <v>453</v>
      </c>
      <c r="C296" s="18" t="s">
        <v>17</v>
      </c>
      <c r="D296" s="19">
        <v>13.726000000000001</v>
      </c>
      <c r="E296" s="22">
        <v>33.67</v>
      </c>
      <c r="F296" s="22">
        <v>47.877000000000002</v>
      </c>
      <c r="G296" s="22">
        <v>56.941381218474937</v>
      </c>
      <c r="H296" s="22">
        <v>35.073888220000001</v>
      </c>
      <c r="I296" s="22">
        <v>56.941381218474937</v>
      </c>
      <c r="J296" s="22">
        <v>38.759889778357234</v>
      </c>
      <c r="K296" s="22">
        <v>56.941381218474937</v>
      </c>
      <c r="L296" s="22">
        <v>30.728187945585116</v>
      </c>
      <c r="M296" s="22">
        <v>56.941381218474937</v>
      </c>
      <c r="N296" s="22">
        <v>31.292593891383497</v>
      </c>
      <c r="O296" s="22">
        <v>56.941381218474937</v>
      </c>
      <c r="P296" s="22">
        <v>31.939595915022075</v>
      </c>
      <c r="Q296" s="22">
        <v>56.941381218474937</v>
      </c>
      <c r="R296" s="22">
        <v>32.747459855356716</v>
      </c>
      <c r="S296" s="22">
        <v>56.941381218474937</v>
      </c>
      <c r="T296" s="22">
        <v>32.747459855356716</v>
      </c>
      <c r="U296" s="22">
        <f t="shared" si="63"/>
        <v>398.58966852932457</v>
      </c>
      <c r="V296" s="23">
        <f t="shared" si="64"/>
        <v>233.28907546106134</v>
      </c>
      <c r="W296" s="49"/>
    </row>
    <row r="297" spans="1:23" s="50" customFormat="1" x14ac:dyDescent="0.25">
      <c r="A297" s="16" t="s">
        <v>454</v>
      </c>
      <c r="B297" s="28" t="s">
        <v>399</v>
      </c>
      <c r="C297" s="18" t="s">
        <v>17</v>
      </c>
      <c r="D297" s="19">
        <v>0</v>
      </c>
      <c r="E297" s="22">
        <v>0</v>
      </c>
      <c r="F297" s="22">
        <v>0</v>
      </c>
      <c r="G297" s="22">
        <v>0</v>
      </c>
      <c r="H297" s="22">
        <v>0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2">
        <v>0</v>
      </c>
      <c r="O297" s="22">
        <v>0</v>
      </c>
      <c r="P297" s="22">
        <v>0</v>
      </c>
      <c r="Q297" s="22">
        <v>0</v>
      </c>
      <c r="R297" s="22">
        <v>0</v>
      </c>
      <c r="S297" s="22">
        <v>0</v>
      </c>
      <c r="T297" s="22">
        <v>0</v>
      </c>
      <c r="U297" s="22">
        <f t="shared" si="63"/>
        <v>0</v>
      </c>
      <c r="V297" s="23">
        <f t="shared" si="64"/>
        <v>0</v>
      </c>
      <c r="W297" s="49"/>
    </row>
    <row r="298" spans="1:23" s="50" customFormat="1" x14ac:dyDescent="0.25">
      <c r="A298" s="16" t="s">
        <v>455</v>
      </c>
      <c r="B298" s="26" t="s">
        <v>456</v>
      </c>
      <c r="C298" s="18" t="s">
        <v>17</v>
      </c>
      <c r="D298" s="19">
        <v>9.5269999999999992</v>
      </c>
      <c r="E298" s="22">
        <v>10.962</v>
      </c>
      <c r="F298" s="22">
        <v>33.633000000000003</v>
      </c>
      <c r="G298" s="22">
        <v>20.116871030204727</v>
      </c>
      <c r="H298" s="22">
        <v>16.837500000000006</v>
      </c>
      <c r="I298" s="22">
        <v>20.116871030204727</v>
      </c>
      <c r="J298" s="22">
        <v>10.74376749666129</v>
      </c>
      <c r="K298" s="22">
        <v>20.116871030204727</v>
      </c>
      <c r="L298" s="22">
        <v>10.743767496661283</v>
      </c>
      <c r="M298" s="22">
        <v>20.116871030204727</v>
      </c>
      <c r="N298" s="22">
        <v>10.743767496661283</v>
      </c>
      <c r="O298" s="22">
        <v>20.116871030204727</v>
      </c>
      <c r="P298" s="22">
        <v>10.743767496661283</v>
      </c>
      <c r="Q298" s="22">
        <v>20.116871030204727</v>
      </c>
      <c r="R298" s="22">
        <v>10.743767496661283</v>
      </c>
      <c r="S298" s="22">
        <v>20.116871030204727</v>
      </c>
      <c r="T298" s="22">
        <v>10.743767496661283</v>
      </c>
      <c r="U298" s="22">
        <f t="shared" si="63"/>
        <v>140.81809721143307</v>
      </c>
      <c r="V298" s="23">
        <f t="shared" si="64"/>
        <v>81.300104979967713</v>
      </c>
      <c r="W298" s="49"/>
    </row>
    <row r="299" spans="1:23" s="50" customFormat="1" x14ac:dyDescent="0.25">
      <c r="A299" s="16" t="s">
        <v>457</v>
      </c>
      <c r="B299" s="28" t="s">
        <v>399</v>
      </c>
      <c r="C299" s="18" t="s">
        <v>17</v>
      </c>
      <c r="D299" s="19">
        <v>0</v>
      </c>
      <c r="E299" s="22">
        <v>0</v>
      </c>
      <c r="F299" s="22">
        <v>0</v>
      </c>
      <c r="G299" s="22">
        <v>0</v>
      </c>
      <c r="H299" s="22">
        <v>0</v>
      </c>
      <c r="I299" s="22">
        <v>0</v>
      </c>
      <c r="J299" s="22">
        <v>0</v>
      </c>
      <c r="K299" s="22">
        <v>0</v>
      </c>
      <c r="L299" s="22">
        <v>0</v>
      </c>
      <c r="M299" s="22">
        <v>0</v>
      </c>
      <c r="N299" s="22">
        <v>0</v>
      </c>
      <c r="O299" s="22">
        <v>0</v>
      </c>
      <c r="P299" s="22">
        <v>0</v>
      </c>
      <c r="Q299" s="22">
        <v>0</v>
      </c>
      <c r="R299" s="22">
        <v>0</v>
      </c>
      <c r="S299" s="22">
        <v>0</v>
      </c>
      <c r="T299" s="22">
        <v>0</v>
      </c>
      <c r="U299" s="22">
        <f t="shared" si="63"/>
        <v>0</v>
      </c>
      <c r="V299" s="23">
        <f t="shared" si="64"/>
        <v>0</v>
      </c>
      <c r="W299" s="49"/>
    </row>
    <row r="300" spans="1:23" s="50" customFormat="1" x14ac:dyDescent="0.25">
      <c r="A300" s="16" t="s">
        <v>458</v>
      </c>
      <c r="B300" s="26" t="s">
        <v>459</v>
      </c>
      <c r="C300" s="18" t="s">
        <v>17</v>
      </c>
      <c r="D300" s="19">
        <v>0</v>
      </c>
      <c r="E300" s="22">
        <v>0</v>
      </c>
      <c r="F300" s="22">
        <v>14.07</v>
      </c>
      <c r="G300" s="22">
        <v>14.2811</v>
      </c>
      <c r="H300" s="22">
        <v>22.119199999999999</v>
      </c>
      <c r="I300" s="22">
        <v>12.2889</v>
      </c>
      <c r="J300" s="22">
        <v>22.119</v>
      </c>
      <c r="K300" s="22">
        <v>12.2889</v>
      </c>
      <c r="L300" s="22">
        <v>22.119</v>
      </c>
      <c r="M300" s="22">
        <v>12.2889</v>
      </c>
      <c r="N300" s="22">
        <v>22.119</v>
      </c>
      <c r="O300" s="22">
        <v>12.2889</v>
      </c>
      <c r="P300" s="22">
        <v>22.119</v>
      </c>
      <c r="Q300" s="22">
        <v>12.2889</v>
      </c>
      <c r="R300" s="22">
        <v>22.119</v>
      </c>
      <c r="S300" s="22">
        <v>21.1706</v>
      </c>
      <c r="T300" s="22">
        <v>22.119</v>
      </c>
      <c r="U300" s="22">
        <f t="shared" si="63"/>
        <v>96.896199999999993</v>
      </c>
      <c r="V300" s="23">
        <f t="shared" si="64"/>
        <v>154.83320000000001</v>
      </c>
      <c r="W300" s="49"/>
    </row>
    <row r="301" spans="1:23" s="50" customFormat="1" x14ac:dyDescent="0.25">
      <c r="A301" s="16" t="s">
        <v>460</v>
      </c>
      <c r="B301" s="28" t="s">
        <v>399</v>
      </c>
      <c r="C301" s="18" t="s">
        <v>17</v>
      </c>
      <c r="D301" s="19">
        <v>0</v>
      </c>
      <c r="E301" s="22">
        <v>0</v>
      </c>
      <c r="F301" s="22">
        <v>0</v>
      </c>
      <c r="G301" s="22">
        <v>0</v>
      </c>
      <c r="H301" s="22">
        <v>0</v>
      </c>
      <c r="I301" s="22">
        <v>0</v>
      </c>
      <c r="J301" s="22">
        <v>0</v>
      </c>
      <c r="K301" s="22">
        <v>0</v>
      </c>
      <c r="L301" s="22">
        <v>0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22">
        <v>0</v>
      </c>
      <c r="S301" s="22">
        <v>0</v>
      </c>
      <c r="T301" s="22">
        <v>0</v>
      </c>
      <c r="U301" s="22">
        <f t="shared" si="63"/>
        <v>0</v>
      </c>
      <c r="V301" s="23">
        <f t="shared" si="64"/>
        <v>0</v>
      </c>
      <c r="W301" s="49"/>
    </row>
    <row r="302" spans="1:23" s="50" customFormat="1" ht="31.5" x14ac:dyDescent="0.25">
      <c r="A302" s="16" t="s">
        <v>461</v>
      </c>
      <c r="B302" s="26" t="s">
        <v>462</v>
      </c>
      <c r="C302" s="18" t="s">
        <v>17</v>
      </c>
      <c r="D302" s="19">
        <v>0</v>
      </c>
      <c r="E302" s="22">
        <v>0</v>
      </c>
      <c r="F302" s="22">
        <v>304.80500000000001</v>
      </c>
      <c r="G302" s="22">
        <v>306.17717945633996</v>
      </c>
      <c r="H302" s="22">
        <v>339.00188390919999</v>
      </c>
      <c r="I302" s="22">
        <v>370.65134105633996</v>
      </c>
      <c r="J302" s="22">
        <v>233.27721695919911</v>
      </c>
      <c r="K302" s="22">
        <v>313.00838349634</v>
      </c>
      <c r="L302" s="22">
        <v>34.609495998859977</v>
      </c>
      <c r="M302" s="22">
        <v>357.09632517634009</v>
      </c>
      <c r="N302" s="22">
        <v>59.927579538859973</v>
      </c>
      <c r="O302" s="22">
        <v>346.26986785994006</v>
      </c>
      <c r="P302" s="22">
        <v>38.955989378859954</v>
      </c>
      <c r="Q302" s="22">
        <v>346.24411409893986</v>
      </c>
      <c r="R302" s="22">
        <v>27.155989378859953</v>
      </c>
      <c r="S302" s="22">
        <v>346.24411409893986</v>
      </c>
      <c r="T302" s="22">
        <v>27.155989378859953</v>
      </c>
      <c r="U302" s="22">
        <f t="shared" si="63"/>
        <v>2385.69132524318</v>
      </c>
      <c r="V302" s="23">
        <f t="shared" si="64"/>
        <v>760.08414454269905</v>
      </c>
      <c r="W302" s="49"/>
    </row>
    <row r="303" spans="1:23" s="50" customFormat="1" x14ac:dyDescent="0.25">
      <c r="A303" s="16" t="s">
        <v>463</v>
      </c>
      <c r="B303" s="28" t="s">
        <v>399</v>
      </c>
      <c r="C303" s="18" t="s">
        <v>17</v>
      </c>
      <c r="D303" s="19">
        <v>0</v>
      </c>
      <c r="E303" s="22">
        <v>0</v>
      </c>
      <c r="F303" s="22">
        <v>166.471</v>
      </c>
      <c r="G303" s="22">
        <v>167.22042368490142</v>
      </c>
      <c r="H303" s="22">
        <v>229.58269055999997</v>
      </c>
      <c r="I303" s="22">
        <v>202.43335705447737</v>
      </c>
      <c r="J303" s="22">
        <v>156.47087538832702</v>
      </c>
      <c r="K303" s="22">
        <v>170.95132497504707</v>
      </c>
      <c r="L303" s="22">
        <v>23.21419519961464</v>
      </c>
      <c r="M303" s="22">
        <v>195.03020734053086</v>
      </c>
      <c r="N303" s="22">
        <v>40.196208846882719</v>
      </c>
      <c r="O303" s="22">
        <v>189.11727554506024</v>
      </c>
      <c r="P303" s="22">
        <v>26.129590031150926</v>
      </c>
      <c r="Q303" s="22">
        <v>189.10320998069136</v>
      </c>
      <c r="R303" s="22">
        <v>18.214782390945018</v>
      </c>
      <c r="S303" s="22">
        <v>189.10320998069136</v>
      </c>
      <c r="T303" s="22">
        <v>18.214782390945018</v>
      </c>
      <c r="U303" s="22">
        <f t="shared" si="63"/>
        <v>1302.9590085613997</v>
      </c>
      <c r="V303" s="23">
        <f t="shared" si="64"/>
        <v>512.02312480786532</v>
      </c>
      <c r="W303" s="49"/>
    </row>
    <row r="304" spans="1:23" s="50" customFormat="1" x14ac:dyDescent="0.25">
      <c r="A304" s="16" t="s">
        <v>464</v>
      </c>
      <c r="B304" s="26" t="s">
        <v>465</v>
      </c>
      <c r="C304" s="18" t="s">
        <v>17</v>
      </c>
      <c r="D304" s="19">
        <f>D284-D285-D287-D292-D294-D296-D298-D300-D302</f>
        <v>6337.3680000000004</v>
      </c>
      <c r="E304" s="22">
        <f t="shared" ref="E304:T304" si="65">E284-E285-E287-E292-E294-E296-E298-E300-E302</f>
        <v>513.24251559000004</v>
      </c>
      <c r="F304" s="22">
        <f t="shared" si="65"/>
        <v>828.09909999999991</v>
      </c>
      <c r="G304" s="22">
        <f t="shared" si="65"/>
        <v>773.02743394139043</v>
      </c>
      <c r="H304" s="22">
        <f t="shared" si="65"/>
        <v>862.49947207079981</v>
      </c>
      <c r="I304" s="22">
        <f t="shared" si="65"/>
        <v>842.81102896651646</v>
      </c>
      <c r="J304" s="22">
        <f t="shared" si="65"/>
        <v>1010.3457795213286</v>
      </c>
      <c r="K304" s="22">
        <f t="shared" si="65"/>
        <v>1064.7650897083915</v>
      </c>
      <c r="L304" s="22">
        <f t="shared" si="65"/>
        <v>1188.7837401195161</v>
      </c>
      <c r="M304" s="22">
        <f t="shared" si="65"/>
        <v>970.94263789887191</v>
      </c>
      <c r="N304" s="22">
        <f t="shared" si="65"/>
        <v>1340.6055936122352</v>
      </c>
      <c r="O304" s="22">
        <f t="shared" si="65"/>
        <v>1369.5686426057541</v>
      </c>
      <c r="P304" s="22">
        <f t="shared" si="65"/>
        <v>1535.7037807386</v>
      </c>
      <c r="Q304" s="22">
        <f t="shared" si="65"/>
        <v>1785.1724921881009</v>
      </c>
      <c r="R304" s="22">
        <f t="shared" si="65"/>
        <v>1771.3657164804374</v>
      </c>
      <c r="S304" s="22">
        <f t="shared" si="65"/>
        <v>1593.8795932313399</v>
      </c>
      <c r="T304" s="22">
        <f t="shared" si="65"/>
        <v>1871.5404069523281</v>
      </c>
      <c r="U304" s="22">
        <f t="shared" si="63"/>
        <v>8400.1669185403662</v>
      </c>
      <c r="V304" s="23">
        <f t="shared" si="64"/>
        <v>9580.8444894952463</v>
      </c>
      <c r="W304" s="49"/>
    </row>
    <row r="305" spans="1:23" s="50" customFormat="1" x14ac:dyDescent="0.25">
      <c r="A305" s="16" t="s">
        <v>466</v>
      </c>
      <c r="B305" s="28" t="s">
        <v>399</v>
      </c>
      <c r="C305" s="18" t="s">
        <v>17</v>
      </c>
      <c r="D305" s="19">
        <v>142.96700000000001</v>
      </c>
      <c r="E305" s="22">
        <v>417.97699999999998</v>
      </c>
      <c r="F305" s="22">
        <v>724.17321122675219</v>
      </c>
      <c r="G305" s="22">
        <v>685.05354642540669</v>
      </c>
      <c r="H305" s="22">
        <v>772.22083092999992</v>
      </c>
      <c r="I305" s="22">
        <v>625.10975563627278</v>
      </c>
      <c r="J305" s="22">
        <v>257.11079108359036</v>
      </c>
      <c r="K305" s="22">
        <v>682.69233886012387</v>
      </c>
      <c r="L305" s="22">
        <v>543.11354462711336</v>
      </c>
      <c r="M305" s="22">
        <v>571.87474724798392</v>
      </c>
      <c r="N305" s="22">
        <v>640.45786297608731</v>
      </c>
      <c r="O305" s="22">
        <v>801.66914882318406</v>
      </c>
      <c r="P305" s="22">
        <v>765.51108877103161</v>
      </c>
      <c r="Q305" s="22">
        <v>1024.4753004691638</v>
      </c>
      <c r="R305" s="22">
        <v>924.5818577573026</v>
      </c>
      <c r="S305" s="22">
        <v>808.41729291634806</v>
      </c>
      <c r="T305" s="22">
        <v>972.1472204947512</v>
      </c>
      <c r="U305" s="22">
        <f t="shared" si="63"/>
        <v>5199.2921303784833</v>
      </c>
      <c r="V305" s="23">
        <f t="shared" si="64"/>
        <v>4875.1431966398759</v>
      </c>
      <c r="W305" s="49"/>
    </row>
    <row r="306" spans="1:23" s="50" customFormat="1" ht="31.5" x14ac:dyDescent="0.25">
      <c r="A306" s="16" t="s">
        <v>467</v>
      </c>
      <c r="B306" s="25" t="s">
        <v>468</v>
      </c>
      <c r="C306" s="18" t="s">
        <v>469</v>
      </c>
      <c r="D306" s="53">
        <f>D167/(D23*1.18)</f>
        <v>0.27812365986276671</v>
      </c>
      <c r="E306" s="54">
        <f t="shared" ref="E306:T306" si="66">E167/(E23*1.18)</f>
        <v>0.86794344392538147</v>
      </c>
      <c r="F306" s="54">
        <f t="shared" si="66"/>
        <v>0.98586869632684959</v>
      </c>
      <c r="G306" s="54">
        <f t="shared" si="66"/>
        <v>0.90238684340834141</v>
      </c>
      <c r="H306" s="54">
        <f t="shared" si="66"/>
        <v>0.82213071608409471</v>
      </c>
      <c r="I306" s="54">
        <f t="shared" si="66"/>
        <v>1.0464827119415061</v>
      </c>
      <c r="J306" s="54">
        <f t="shared" si="66"/>
        <v>0.76191594860906575</v>
      </c>
      <c r="K306" s="54">
        <f t="shared" si="66"/>
        <v>0.98735472573420491</v>
      </c>
      <c r="L306" s="54">
        <f t="shared" si="66"/>
        <v>0.92065923046040044</v>
      </c>
      <c r="M306" s="54">
        <f t="shared" si="66"/>
        <v>0.91763186514638462</v>
      </c>
      <c r="N306" s="54">
        <f t="shared" si="66"/>
        <v>0.93076562415523734</v>
      </c>
      <c r="O306" s="54">
        <f t="shared" si="66"/>
        <v>0.90272001703314553</v>
      </c>
      <c r="P306" s="54">
        <f t="shared" si="66"/>
        <v>0.94043743463958285</v>
      </c>
      <c r="Q306" s="54">
        <f t="shared" si="66"/>
        <v>0.90359298089002471</v>
      </c>
      <c r="R306" s="54">
        <f t="shared" si="66"/>
        <v>0.95015152989888529</v>
      </c>
      <c r="S306" s="54">
        <f t="shared" si="66"/>
        <v>0.99510434898002464</v>
      </c>
      <c r="T306" s="54">
        <f t="shared" si="66"/>
        <v>0.95994674057616902</v>
      </c>
      <c r="U306" s="54"/>
      <c r="V306" s="55"/>
      <c r="W306" s="49"/>
    </row>
    <row r="307" spans="1:23" s="50" customFormat="1" hidden="1" outlineLevel="1" x14ac:dyDescent="0.25">
      <c r="A307" s="16" t="s">
        <v>470</v>
      </c>
      <c r="B307" s="26" t="s">
        <v>471</v>
      </c>
      <c r="C307" s="18" t="s">
        <v>469</v>
      </c>
      <c r="D307" s="53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5"/>
      <c r="W307" s="49"/>
    </row>
    <row r="308" spans="1:23" s="50" customFormat="1" ht="31.5" hidden="1" outlineLevel="1" x14ac:dyDescent="0.25">
      <c r="A308" s="16" t="s">
        <v>472</v>
      </c>
      <c r="B308" s="26" t="s">
        <v>473</v>
      </c>
      <c r="C308" s="18" t="s">
        <v>469</v>
      </c>
      <c r="D308" s="53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5"/>
      <c r="W308" s="49"/>
    </row>
    <row r="309" spans="1:23" s="50" customFormat="1" ht="31.5" hidden="1" outlineLevel="1" x14ac:dyDescent="0.25">
      <c r="A309" s="16" t="s">
        <v>474</v>
      </c>
      <c r="B309" s="26" t="s">
        <v>475</v>
      </c>
      <c r="C309" s="18" t="s">
        <v>469</v>
      </c>
      <c r="D309" s="53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5"/>
      <c r="W309" s="49"/>
    </row>
    <row r="310" spans="1:23" s="50" customFormat="1" ht="31.5" hidden="1" outlineLevel="1" x14ac:dyDescent="0.25">
      <c r="A310" s="16" t="s">
        <v>476</v>
      </c>
      <c r="B310" s="26" t="s">
        <v>477</v>
      </c>
      <c r="C310" s="18" t="s">
        <v>469</v>
      </c>
      <c r="D310" s="53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5"/>
      <c r="W310" s="49"/>
    </row>
    <row r="311" spans="1:23" s="50" customFormat="1" hidden="1" outlineLevel="1" x14ac:dyDescent="0.25">
      <c r="A311" s="16" t="s">
        <v>478</v>
      </c>
      <c r="B311" s="27" t="s">
        <v>479</v>
      </c>
      <c r="C311" s="18" t="s">
        <v>469</v>
      </c>
      <c r="D311" s="53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5"/>
      <c r="W311" s="49"/>
    </row>
    <row r="312" spans="1:23" s="50" customFormat="1" collapsed="1" x14ac:dyDescent="0.25">
      <c r="A312" s="16" t="s">
        <v>480</v>
      </c>
      <c r="B312" s="27" t="s">
        <v>481</v>
      </c>
      <c r="C312" s="18" t="s">
        <v>469</v>
      </c>
      <c r="D312" s="53">
        <f>D173/(D29*1.18)</f>
        <v>0.30026912390390526</v>
      </c>
      <c r="E312" s="54">
        <f t="shared" ref="E312:T312" si="67">E173/(E29*1.18)</f>
        <v>0.86787989252143105</v>
      </c>
      <c r="F312" s="54">
        <f t="shared" si="67"/>
        <v>0.46588614938936812</v>
      </c>
      <c r="G312" s="54">
        <f t="shared" si="67"/>
        <v>1.0000000000000002</v>
      </c>
      <c r="H312" s="54">
        <f t="shared" si="67"/>
        <v>1.0000000000051257</v>
      </c>
      <c r="I312" s="54">
        <f t="shared" si="67"/>
        <v>0.89893587933322816</v>
      </c>
      <c r="J312" s="54">
        <f t="shared" si="67"/>
        <v>1.0000000000000002</v>
      </c>
      <c r="K312" s="54">
        <f t="shared" si="67"/>
        <v>0.89993587933322805</v>
      </c>
      <c r="L312" s="54">
        <f t="shared" si="67"/>
        <v>0.92012424119736957</v>
      </c>
      <c r="M312" s="54">
        <f t="shared" si="67"/>
        <v>0.90093587933322827</v>
      </c>
      <c r="N312" s="54">
        <f t="shared" si="67"/>
        <v>0.93015765977744069</v>
      </c>
      <c r="O312" s="54">
        <f t="shared" si="67"/>
        <v>0.90193587933322805</v>
      </c>
      <c r="P312" s="54">
        <f t="shared" si="67"/>
        <v>0.94003636703061899</v>
      </c>
      <c r="Q312" s="54">
        <f t="shared" si="67"/>
        <v>0.90293587933322828</v>
      </c>
      <c r="R312" s="54">
        <f t="shared" si="67"/>
        <v>0.94987118385279823</v>
      </c>
      <c r="S312" s="54">
        <f t="shared" si="67"/>
        <v>1</v>
      </c>
      <c r="T312" s="54">
        <f t="shared" si="67"/>
        <v>0.95973514764476942</v>
      </c>
      <c r="U312" s="54"/>
      <c r="V312" s="55"/>
      <c r="W312" s="49"/>
    </row>
    <row r="313" spans="1:23" s="50" customFormat="1" hidden="1" outlineLevel="1" x14ac:dyDescent="0.25">
      <c r="A313" s="16" t="s">
        <v>482</v>
      </c>
      <c r="B313" s="27" t="s">
        <v>483</v>
      </c>
      <c r="C313" s="18"/>
      <c r="D313" s="53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5"/>
      <c r="W313" s="49"/>
    </row>
    <row r="314" spans="1:23" s="50" customFormat="1" collapsed="1" x14ac:dyDescent="0.25">
      <c r="A314" s="16" t="s">
        <v>484</v>
      </c>
      <c r="B314" s="27" t="s">
        <v>485</v>
      </c>
      <c r="C314" s="18" t="s">
        <v>469</v>
      </c>
      <c r="D314" s="53" t="e">
        <f>D175/(D31*1.18)</f>
        <v>#DIV/0!</v>
      </c>
      <c r="E314" s="54">
        <f t="shared" ref="D314:T315" si="68">E175/(E31*1.18)</f>
        <v>4.406805040180835</v>
      </c>
      <c r="F314" s="54">
        <f t="shared" si="68"/>
        <v>1.7921648173173805</v>
      </c>
      <c r="G314" s="54">
        <f t="shared" si="68"/>
        <v>0.3428579033622513</v>
      </c>
      <c r="H314" s="54">
        <f t="shared" si="68"/>
        <v>4.6200095466573821</v>
      </c>
      <c r="I314" s="54">
        <f t="shared" si="68"/>
        <v>0.99999999999999989</v>
      </c>
      <c r="J314" s="54">
        <f t="shared" si="68"/>
        <v>0.99999999999999989</v>
      </c>
      <c r="K314" s="54">
        <f t="shared" si="68"/>
        <v>1</v>
      </c>
      <c r="L314" s="54">
        <f t="shared" si="68"/>
        <v>1</v>
      </c>
      <c r="M314" s="54">
        <f t="shared" si="68"/>
        <v>1</v>
      </c>
      <c r="N314" s="54">
        <f t="shared" si="68"/>
        <v>0.99999999999999978</v>
      </c>
      <c r="O314" s="54">
        <f t="shared" si="68"/>
        <v>1</v>
      </c>
      <c r="P314" s="54">
        <f t="shared" si="68"/>
        <v>1.0000000000000002</v>
      </c>
      <c r="Q314" s="54">
        <f t="shared" si="68"/>
        <v>1</v>
      </c>
      <c r="R314" s="54">
        <f t="shared" si="68"/>
        <v>1</v>
      </c>
      <c r="S314" s="54">
        <f t="shared" si="68"/>
        <v>1</v>
      </c>
      <c r="T314" s="54">
        <f t="shared" si="68"/>
        <v>1</v>
      </c>
      <c r="U314" s="54"/>
      <c r="V314" s="55"/>
      <c r="W314" s="49"/>
    </row>
    <row r="315" spans="1:23" s="50" customFormat="1" ht="19.5" customHeight="1" x14ac:dyDescent="0.25">
      <c r="A315" s="16" t="s">
        <v>486</v>
      </c>
      <c r="B315" s="27" t="s">
        <v>487</v>
      </c>
      <c r="C315" s="18" t="s">
        <v>469</v>
      </c>
      <c r="D315" s="53" t="e">
        <f t="shared" si="68"/>
        <v>#DIV/0!</v>
      </c>
      <c r="E315" s="54" t="e">
        <f t="shared" si="68"/>
        <v>#DIV/0!</v>
      </c>
      <c r="F315" s="54">
        <f t="shared" si="68"/>
        <v>1.8908260940147665</v>
      </c>
      <c r="G315" s="54">
        <f t="shared" si="68"/>
        <v>0.76829261726466502</v>
      </c>
      <c r="H315" s="54">
        <f t="shared" si="68"/>
        <v>0.51366273117785188</v>
      </c>
      <c r="I315" s="54" t="e">
        <f>I176/(I32*1.18)</f>
        <v>#DIV/0!</v>
      </c>
      <c r="J315" s="54">
        <f>J176/(J32*1.18)</f>
        <v>0.46901169874974757</v>
      </c>
      <c r="K315" s="54" t="e">
        <f t="shared" si="68"/>
        <v>#DIV/0!</v>
      </c>
      <c r="L315" s="54" t="e">
        <f t="shared" si="68"/>
        <v>#DIV/0!</v>
      </c>
      <c r="M315" s="54" t="e">
        <f t="shared" si="68"/>
        <v>#DIV/0!</v>
      </c>
      <c r="N315" s="54" t="e">
        <f t="shared" si="68"/>
        <v>#DIV/0!</v>
      </c>
      <c r="O315" s="54" t="e">
        <f t="shared" si="68"/>
        <v>#DIV/0!</v>
      </c>
      <c r="P315" s="54" t="e">
        <f t="shared" si="68"/>
        <v>#DIV/0!</v>
      </c>
      <c r="Q315" s="54" t="e">
        <f t="shared" si="68"/>
        <v>#DIV/0!</v>
      </c>
      <c r="R315" s="54" t="e">
        <f t="shared" si="68"/>
        <v>#DIV/0!</v>
      </c>
      <c r="S315" s="54" t="e">
        <f t="shared" si="68"/>
        <v>#DIV/0!</v>
      </c>
      <c r="T315" s="54" t="e">
        <f t="shared" si="68"/>
        <v>#DIV/0!</v>
      </c>
      <c r="U315" s="54"/>
      <c r="V315" s="55"/>
      <c r="W315" s="49"/>
    </row>
    <row r="316" spans="1:23" s="50" customFormat="1" ht="19.5" hidden="1" customHeight="1" outlineLevel="1" x14ac:dyDescent="0.25">
      <c r="A316" s="16" t="s">
        <v>488</v>
      </c>
      <c r="B316" s="27" t="s">
        <v>489</v>
      </c>
      <c r="C316" s="18" t="s">
        <v>469</v>
      </c>
      <c r="D316" s="103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  <c r="V316" s="105"/>
      <c r="W316" s="49"/>
    </row>
    <row r="317" spans="1:23" s="50" customFormat="1" ht="36.75" hidden="1" customHeight="1" outlineLevel="1" x14ac:dyDescent="0.25">
      <c r="A317" s="16" t="s">
        <v>490</v>
      </c>
      <c r="B317" s="26" t="s">
        <v>491</v>
      </c>
      <c r="C317" s="18" t="s">
        <v>469</v>
      </c>
      <c r="D317" s="103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  <c r="V317" s="105"/>
      <c r="W317" s="49"/>
    </row>
    <row r="318" spans="1:23" s="50" customFormat="1" ht="19.5" hidden="1" customHeight="1" outlineLevel="1" x14ac:dyDescent="0.25">
      <c r="A318" s="16" t="s">
        <v>492</v>
      </c>
      <c r="B318" s="106" t="s">
        <v>41</v>
      </c>
      <c r="C318" s="18" t="s">
        <v>469</v>
      </c>
      <c r="D318" s="53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5"/>
      <c r="W318" s="49"/>
    </row>
    <row r="319" spans="1:23" s="50" customFormat="1" ht="19.5" hidden="1" customHeight="1" outlineLevel="1" thickBot="1" x14ac:dyDescent="0.3">
      <c r="A319" s="36" t="s">
        <v>493</v>
      </c>
      <c r="B319" s="107" t="s">
        <v>43</v>
      </c>
      <c r="C319" s="38" t="s">
        <v>469</v>
      </c>
      <c r="D319" s="108"/>
      <c r="E319" s="109"/>
      <c r="F319" s="109"/>
      <c r="G319" s="109"/>
      <c r="H319" s="109"/>
      <c r="I319" s="109"/>
      <c r="J319" s="109"/>
      <c r="K319" s="109"/>
      <c r="L319" s="109"/>
      <c r="M319" s="109"/>
      <c r="N319" s="109"/>
      <c r="O319" s="109"/>
      <c r="P319" s="109"/>
      <c r="Q319" s="109"/>
      <c r="R319" s="109"/>
      <c r="S319" s="109"/>
      <c r="T319" s="109"/>
      <c r="U319" s="109"/>
      <c r="V319" s="110"/>
      <c r="W319" s="49"/>
    </row>
    <row r="320" spans="1:23" s="50" customFormat="1" ht="15.6" customHeight="1" collapsed="1" thickBot="1" x14ac:dyDescent="0.3">
      <c r="A320" s="144" t="s">
        <v>494</v>
      </c>
      <c r="B320" s="145"/>
      <c r="C320" s="145"/>
      <c r="D320" s="145"/>
      <c r="E320" s="145"/>
      <c r="F320" s="145"/>
      <c r="G320" s="145"/>
      <c r="H320" s="145"/>
      <c r="I320" s="145"/>
      <c r="J320" s="145"/>
      <c r="K320" s="145"/>
      <c r="L320" s="145"/>
      <c r="M320" s="145"/>
      <c r="N320" s="145"/>
      <c r="O320" s="145"/>
      <c r="P320" s="145"/>
      <c r="Q320" s="145"/>
      <c r="R320" s="145"/>
      <c r="S320" s="145"/>
      <c r="T320" s="145"/>
      <c r="U320" s="145"/>
      <c r="V320" s="146"/>
      <c r="W320" s="49"/>
    </row>
    <row r="321" spans="1:22" ht="31.5" hidden="1" outlineLevel="1" x14ac:dyDescent="0.25">
      <c r="A321" s="8" t="s">
        <v>495</v>
      </c>
      <c r="B321" s="9" t="s">
        <v>496</v>
      </c>
      <c r="C321" s="10" t="s">
        <v>224</v>
      </c>
      <c r="D321" s="44" t="s">
        <v>497</v>
      </c>
      <c r="E321" s="14" t="s">
        <v>497</v>
      </c>
      <c r="F321" s="22" t="s">
        <v>497</v>
      </c>
      <c r="G321" s="22" t="s">
        <v>497</v>
      </c>
      <c r="H321" s="22" t="s">
        <v>497</v>
      </c>
      <c r="I321" s="22" t="s">
        <v>497</v>
      </c>
      <c r="J321" s="22" t="s">
        <v>497</v>
      </c>
      <c r="K321" s="22" t="s">
        <v>497</v>
      </c>
      <c r="L321" s="22" t="s">
        <v>497</v>
      </c>
      <c r="M321" s="22" t="s">
        <v>497</v>
      </c>
      <c r="N321" s="22" t="s">
        <v>497</v>
      </c>
      <c r="O321" s="22" t="s">
        <v>497</v>
      </c>
      <c r="P321" s="22" t="s">
        <v>497</v>
      </c>
      <c r="Q321" s="22" t="s">
        <v>497</v>
      </c>
      <c r="R321" s="22" t="s">
        <v>497</v>
      </c>
      <c r="S321" s="22" t="s">
        <v>497</v>
      </c>
      <c r="T321" s="22" t="s">
        <v>497</v>
      </c>
      <c r="U321" s="22" t="s">
        <v>497</v>
      </c>
      <c r="V321" s="23" t="s">
        <v>497</v>
      </c>
    </row>
    <row r="322" spans="1:22" hidden="1" outlineLevel="1" x14ac:dyDescent="0.25">
      <c r="A322" s="16" t="s">
        <v>498</v>
      </c>
      <c r="B322" s="25" t="s">
        <v>499</v>
      </c>
      <c r="C322" s="18" t="s">
        <v>500</v>
      </c>
      <c r="D322" s="19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>
        <f t="shared" ref="U322:U326" si="69">D322+E322+F322+G322+I322+K322+M322+O322+Q322+S322</f>
        <v>0</v>
      </c>
      <c r="V322" s="23">
        <f t="shared" ref="V322:V326" si="70">D322+E322+F322+H322+J322+L322+N322+P322+R322+T322</f>
        <v>0</v>
      </c>
    </row>
    <row r="323" spans="1:22" hidden="1" outlineLevel="1" x14ac:dyDescent="0.25">
      <c r="A323" s="16" t="s">
        <v>501</v>
      </c>
      <c r="B323" s="25" t="s">
        <v>502</v>
      </c>
      <c r="C323" s="18" t="s">
        <v>503</v>
      </c>
      <c r="D323" s="19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>
        <f t="shared" si="69"/>
        <v>0</v>
      </c>
      <c r="V323" s="23">
        <f t="shared" si="70"/>
        <v>0</v>
      </c>
    </row>
    <row r="324" spans="1:22" hidden="1" outlineLevel="1" x14ac:dyDescent="0.25">
      <c r="A324" s="16" t="s">
        <v>504</v>
      </c>
      <c r="B324" s="25" t="s">
        <v>505</v>
      </c>
      <c r="C324" s="18" t="s">
        <v>500</v>
      </c>
      <c r="D324" s="19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>
        <f t="shared" si="69"/>
        <v>0</v>
      </c>
      <c r="V324" s="23">
        <f t="shared" si="70"/>
        <v>0</v>
      </c>
    </row>
    <row r="325" spans="1:22" hidden="1" outlineLevel="1" x14ac:dyDescent="0.25">
      <c r="A325" s="16" t="s">
        <v>506</v>
      </c>
      <c r="B325" s="25" t="s">
        <v>507</v>
      </c>
      <c r="C325" s="18" t="s">
        <v>503</v>
      </c>
      <c r="D325" s="19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>
        <f t="shared" si="69"/>
        <v>0</v>
      </c>
      <c r="V325" s="23">
        <f t="shared" si="70"/>
        <v>0</v>
      </c>
    </row>
    <row r="326" spans="1:22" hidden="1" outlineLevel="1" x14ac:dyDescent="0.25">
      <c r="A326" s="16" t="s">
        <v>508</v>
      </c>
      <c r="B326" s="25" t="s">
        <v>509</v>
      </c>
      <c r="C326" s="18" t="s">
        <v>510</v>
      </c>
      <c r="D326" s="19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>
        <f t="shared" si="69"/>
        <v>0</v>
      </c>
      <c r="V326" s="23">
        <f t="shared" si="70"/>
        <v>0</v>
      </c>
    </row>
    <row r="327" spans="1:22" hidden="1" outlineLevel="1" x14ac:dyDescent="0.25">
      <c r="A327" s="16" t="s">
        <v>511</v>
      </c>
      <c r="B327" s="25" t="s">
        <v>512</v>
      </c>
      <c r="C327" s="18" t="s">
        <v>224</v>
      </c>
      <c r="D327" s="19" t="s">
        <v>497</v>
      </c>
      <c r="E327" s="22" t="s">
        <v>497</v>
      </c>
      <c r="F327" s="22" t="s">
        <v>497</v>
      </c>
      <c r="G327" s="22" t="s">
        <v>497</v>
      </c>
      <c r="H327" s="22" t="s">
        <v>497</v>
      </c>
      <c r="I327" s="22" t="s">
        <v>497</v>
      </c>
      <c r="J327" s="22" t="s">
        <v>497</v>
      </c>
      <c r="K327" s="22" t="s">
        <v>497</v>
      </c>
      <c r="L327" s="22" t="s">
        <v>497</v>
      </c>
      <c r="M327" s="22" t="s">
        <v>497</v>
      </c>
      <c r="N327" s="22" t="s">
        <v>497</v>
      </c>
      <c r="O327" s="22" t="s">
        <v>497</v>
      </c>
      <c r="P327" s="22" t="s">
        <v>497</v>
      </c>
      <c r="Q327" s="22" t="s">
        <v>497</v>
      </c>
      <c r="R327" s="22" t="s">
        <v>497</v>
      </c>
      <c r="S327" s="22" t="s">
        <v>497</v>
      </c>
      <c r="T327" s="22" t="s">
        <v>497</v>
      </c>
      <c r="U327" s="22" t="s">
        <v>497</v>
      </c>
      <c r="V327" s="23" t="s">
        <v>497</v>
      </c>
    </row>
    <row r="328" spans="1:22" hidden="1" outlineLevel="1" x14ac:dyDescent="0.25">
      <c r="A328" s="16" t="s">
        <v>513</v>
      </c>
      <c r="B328" s="26" t="s">
        <v>514</v>
      </c>
      <c r="C328" s="18" t="s">
        <v>510</v>
      </c>
      <c r="D328" s="19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>
        <f t="shared" ref="U328:U329" si="71">D328+E328+F328+G328+I328+K328+M328+O328+Q328+S328</f>
        <v>0</v>
      </c>
      <c r="V328" s="23">
        <f t="shared" ref="V328:V329" si="72">D328+E328+F328+H328+J328+L328+N328+P328+R328+T328</f>
        <v>0</v>
      </c>
    </row>
    <row r="329" spans="1:22" hidden="1" outlineLevel="1" x14ac:dyDescent="0.25">
      <c r="A329" s="16" t="s">
        <v>515</v>
      </c>
      <c r="B329" s="26" t="s">
        <v>516</v>
      </c>
      <c r="C329" s="18" t="s">
        <v>517</v>
      </c>
      <c r="D329" s="19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>
        <f t="shared" si="71"/>
        <v>0</v>
      </c>
      <c r="V329" s="23">
        <f t="shared" si="72"/>
        <v>0</v>
      </c>
    </row>
    <row r="330" spans="1:22" hidden="1" outlineLevel="1" x14ac:dyDescent="0.25">
      <c r="A330" s="16" t="s">
        <v>518</v>
      </c>
      <c r="B330" s="25" t="s">
        <v>519</v>
      </c>
      <c r="C330" s="18" t="s">
        <v>224</v>
      </c>
      <c r="D330" s="19" t="s">
        <v>497</v>
      </c>
      <c r="E330" s="22" t="s">
        <v>497</v>
      </c>
      <c r="F330" s="22" t="s">
        <v>497</v>
      </c>
      <c r="G330" s="22" t="s">
        <v>497</v>
      </c>
      <c r="H330" s="22" t="s">
        <v>497</v>
      </c>
      <c r="I330" s="22" t="s">
        <v>497</v>
      </c>
      <c r="J330" s="22" t="s">
        <v>497</v>
      </c>
      <c r="K330" s="22" t="s">
        <v>497</v>
      </c>
      <c r="L330" s="22" t="s">
        <v>497</v>
      </c>
      <c r="M330" s="22" t="s">
        <v>497</v>
      </c>
      <c r="N330" s="22" t="s">
        <v>497</v>
      </c>
      <c r="O330" s="22" t="s">
        <v>497</v>
      </c>
      <c r="P330" s="22" t="s">
        <v>497</v>
      </c>
      <c r="Q330" s="22" t="s">
        <v>497</v>
      </c>
      <c r="R330" s="22" t="s">
        <v>497</v>
      </c>
      <c r="S330" s="22" t="s">
        <v>497</v>
      </c>
      <c r="T330" s="22" t="s">
        <v>497</v>
      </c>
      <c r="U330" s="22" t="s">
        <v>497</v>
      </c>
      <c r="V330" s="23" t="s">
        <v>497</v>
      </c>
    </row>
    <row r="331" spans="1:22" hidden="1" outlineLevel="1" x14ac:dyDescent="0.25">
      <c r="A331" s="16" t="s">
        <v>520</v>
      </c>
      <c r="B331" s="26" t="s">
        <v>514</v>
      </c>
      <c r="C331" s="18" t="s">
        <v>510</v>
      </c>
      <c r="D331" s="19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>
        <f t="shared" ref="U331:U333" si="73">D331+E331+F331+G331+I331+K331+M331+O331+Q331+S331</f>
        <v>0</v>
      </c>
      <c r="V331" s="23">
        <f t="shared" ref="V331:V333" si="74">D331+E331+F331+H331+J331+L331+N331+P331+R331+T331</f>
        <v>0</v>
      </c>
    </row>
    <row r="332" spans="1:22" hidden="1" outlineLevel="1" x14ac:dyDescent="0.25">
      <c r="A332" s="16" t="s">
        <v>521</v>
      </c>
      <c r="B332" s="26" t="s">
        <v>522</v>
      </c>
      <c r="C332" s="18" t="s">
        <v>500</v>
      </c>
      <c r="D332" s="19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>
        <f t="shared" si="73"/>
        <v>0</v>
      </c>
      <c r="V332" s="23">
        <f t="shared" si="74"/>
        <v>0</v>
      </c>
    </row>
    <row r="333" spans="1:22" hidden="1" outlineLevel="1" x14ac:dyDescent="0.25">
      <c r="A333" s="16" t="s">
        <v>523</v>
      </c>
      <c r="B333" s="26" t="s">
        <v>516</v>
      </c>
      <c r="C333" s="18" t="s">
        <v>517</v>
      </c>
      <c r="D333" s="19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>
        <f t="shared" si="73"/>
        <v>0</v>
      </c>
      <c r="V333" s="23">
        <f t="shared" si="74"/>
        <v>0</v>
      </c>
    </row>
    <row r="334" spans="1:22" hidden="1" outlineLevel="1" x14ac:dyDescent="0.25">
      <c r="A334" s="16" t="s">
        <v>524</v>
      </c>
      <c r="B334" s="25" t="s">
        <v>525</v>
      </c>
      <c r="C334" s="18" t="s">
        <v>224</v>
      </c>
      <c r="D334" s="19" t="s">
        <v>497</v>
      </c>
      <c r="E334" s="22" t="s">
        <v>497</v>
      </c>
      <c r="F334" s="22" t="s">
        <v>497</v>
      </c>
      <c r="G334" s="22" t="s">
        <v>497</v>
      </c>
      <c r="H334" s="22" t="s">
        <v>497</v>
      </c>
      <c r="I334" s="22" t="s">
        <v>497</v>
      </c>
      <c r="J334" s="22" t="s">
        <v>497</v>
      </c>
      <c r="K334" s="22" t="s">
        <v>497</v>
      </c>
      <c r="L334" s="22" t="s">
        <v>497</v>
      </c>
      <c r="M334" s="22" t="s">
        <v>497</v>
      </c>
      <c r="N334" s="22" t="s">
        <v>497</v>
      </c>
      <c r="O334" s="22" t="s">
        <v>497</v>
      </c>
      <c r="P334" s="22" t="s">
        <v>497</v>
      </c>
      <c r="Q334" s="22" t="s">
        <v>497</v>
      </c>
      <c r="R334" s="22" t="s">
        <v>497</v>
      </c>
      <c r="S334" s="22" t="s">
        <v>497</v>
      </c>
      <c r="T334" s="22" t="s">
        <v>497</v>
      </c>
      <c r="U334" s="22" t="s">
        <v>497</v>
      </c>
      <c r="V334" s="23" t="s">
        <v>497</v>
      </c>
    </row>
    <row r="335" spans="1:22" hidden="1" outlineLevel="1" x14ac:dyDescent="0.25">
      <c r="A335" s="16" t="s">
        <v>526</v>
      </c>
      <c r="B335" s="26" t="s">
        <v>514</v>
      </c>
      <c r="C335" s="18" t="s">
        <v>510</v>
      </c>
      <c r="D335" s="19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>
        <f t="shared" ref="U335:U336" si="75">D335+E335+F335+G335+I335+K335+M335+O335+Q335+S335</f>
        <v>0</v>
      </c>
      <c r="V335" s="23">
        <f t="shared" ref="V335:V336" si="76">D335+E335+F335+H335+J335+L335+N335+P335+R335+T335</f>
        <v>0</v>
      </c>
    </row>
    <row r="336" spans="1:22" hidden="1" outlineLevel="1" x14ac:dyDescent="0.25">
      <c r="A336" s="16" t="s">
        <v>527</v>
      </c>
      <c r="B336" s="26" t="s">
        <v>516</v>
      </c>
      <c r="C336" s="18" t="s">
        <v>517</v>
      </c>
      <c r="D336" s="19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>
        <f t="shared" si="75"/>
        <v>0</v>
      </c>
      <c r="V336" s="23">
        <f t="shared" si="76"/>
        <v>0</v>
      </c>
    </row>
    <row r="337" spans="1:22" hidden="1" outlineLevel="1" x14ac:dyDescent="0.25">
      <c r="A337" s="16" t="s">
        <v>528</v>
      </c>
      <c r="B337" s="25" t="s">
        <v>529</v>
      </c>
      <c r="C337" s="18" t="s">
        <v>224</v>
      </c>
      <c r="D337" s="19" t="s">
        <v>497</v>
      </c>
      <c r="E337" s="22" t="s">
        <v>497</v>
      </c>
      <c r="F337" s="22" t="s">
        <v>497</v>
      </c>
      <c r="G337" s="22" t="s">
        <v>497</v>
      </c>
      <c r="H337" s="22" t="s">
        <v>497</v>
      </c>
      <c r="I337" s="22" t="s">
        <v>497</v>
      </c>
      <c r="J337" s="22" t="s">
        <v>497</v>
      </c>
      <c r="K337" s="22" t="s">
        <v>497</v>
      </c>
      <c r="L337" s="22" t="s">
        <v>497</v>
      </c>
      <c r="M337" s="22" t="s">
        <v>497</v>
      </c>
      <c r="N337" s="22" t="s">
        <v>497</v>
      </c>
      <c r="O337" s="22" t="s">
        <v>497</v>
      </c>
      <c r="P337" s="22" t="s">
        <v>497</v>
      </c>
      <c r="Q337" s="22" t="s">
        <v>497</v>
      </c>
      <c r="R337" s="22" t="s">
        <v>497</v>
      </c>
      <c r="S337" s="22" t="s">
        <v>497</v>
      </c>
      <c r="T337" s="22" t="s">
        <v>497</v>
      </c>
      <c r="U337" s="22" t="s">
        <v>497</v>
      </c>
      <c r="V337" s="23" t="s">
        <v>497</v>
      </c>
    </row>
    <row r="338" spans="1:22" hidden="1" outlineLevel="1" x14ac:dyDescent="0.25">
      <c r="A338" s="16" t="s">
        <v>530</v>
      </c>
      <c r="B338" s="26" t="s">
        <v>514</v>
      </c>
      <c r="C338" s="18" t="s">
        <v>510</v>
      </c>
      <c r="D338" s="19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>
        <f t="shared" ref="U338:U340" si="77">D338+E338+F338+G338+I338+K338+M338+O338+Q338+S338</f>
        <v>0</v>
      </c>
      <c r="V338" s="23">
        <f t="shared" ref="V338:V340" si="78">D338+E338+F338+H338+J338+L338+N338+P338+R338+T338</f>
        <v>0</v>
      </c>
    </row>
    <row r="339" spans="1:22" hidden="1" outlineLevel="1" x14ac:dyDescent="0.25">
      <c r="A339" s="16" t="s">
        <v>531</v>
      </c>
      <c r="B339" s="26" t="s">
        <v>522</v>
      </c>
      <c r="C339" s="18" t="s">
        <v>500</v>
      </c>
      <c r="D339" s="19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>
        <f t="shared" si="77"/>
        <v>0</v>
      </c>
      <c r="V339" s="23">
        <f t="shared" si="78"/>
        <v>0</v>
      </c>
    </row>
    <row r="340" spans="1:22" hidden="1" outlineLevel="1" x14ac:dyDescent="0.25">
      <c r="A340" s="16" t="s">
        <v>532</v>
      </c>
      <c r="B340" s="26" t="s">
        <v>516</v>
      </c>
      <c r="C340" s="18" t="s">
        <v>517</v>
      </c>
      <c r="D340" s="33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>
        <f t="shared" si="77"/>
        <v>0</v>
      </c>
      <c r="V340" s="35">
        <f t="shared" si="78"/>
        <v>0</v>
      </c>
    </row>
    <row r="341" spans="1:22" collapsed="1" x14ac:dyDescent="0.25">
      <c r="A341" s="42" t="s">
        <v>533</v>
      </c>
      <c r="B341" s="24" t="s">
        <v>534</v>
      </c>
      <c r="C341" s="43" t="s">
        <v>224</v>
      </c>
      <c r="D341" s="121" t="s">
        <v>497</v>
      </c>
      <c r="E341" s="14" t="s">
        <v>497</v>
      </c>
      <c r="F341" s="14" t="s">
        <v>497</v>
      </c>
      <c r="G341" s="14" t="s">
        <v>497</v>
      </c>
      <c r="H341" s="14" t="s">
        <v>497</v>
      </c>
      <c r="I341" s="14" t="s">
        <v>497</v>
      </c>
      <c r="J341" s="14" t="s">
        <v>497</v>
      </c>
      <c r="K341" s="14" t="s">
        <v>497</v>
      </c>
      <c r="L341" s="14" t="s">
        <v>497</v>
      </c>
      <c r="M341" s="14" t="s">
        <v>497</v>
      </c>
      <c r="N341" s="14" t="s">
        <v>497</v>
      </c>
      <c r="O341" s="14" t="s">
        <v>497</v>
      </c>
      <c r="P341" s="14" t="s">
        <v>497</v>
      </c>
      <c r="Q341" s="14" t="s">
        <v>497</v>
      </c>
      <c r="R341" s="14" t="s">
        <v>497</v>
      </c>
      <c r="S341" s="14" t="s">
        <v>497</v>
      </c>
      <c r="T341" s="14" t="s">
        <v>497</v>
      </c>
      <c r="U341" s="14" t="s">
        <v>497</v>
      </c>
      <c r="V341" s="15" t="s">
        <v>497</v>
      </c>
    </row>
    <row r="342" spans="1:22" ht="31.5" x14ac:dyDescent="0.25">
      <c r="A342" s="16" t="s">
        <v>535</v>
      </c>
      <c r="B342" s="25" t="s">
        <v>536</v>
      </c>
      <c r="C342" s="18" t="s">
        <v>510</v>
      </c>
      <c r="D342" s="122">
        <v>321.92861699999997</v>
      </c>
      <c r="E342" s="87">
        <v>1588.527816</v>
      </c>
      <c r="F342" s="87">
        <v>1547.268538112</v>
      </c>
      <c r="G342" s="87">
        <v>1794.9920392844424</v>
      </c>
      <c r="H342" s="87">
        <v>1734.1217594000002</v>
      </c>
      <c r="I342" s="87">
        <v>1817.376969035867</v>
      </c>
      <c r="J342" s="87">
        <v>1793.8199239999999</v>
      </c>
      <c r="K342" s="87">
        <v>1838.3564542223457</v>
      </c>
      <c r="L342" s="87">
        <v>1817.8327959999999</v>
      </c>
      <c r="M342" s="87">
        <v>1855.5927142841167</v>
      </c>
      <c r="N342" s="87">
        <v>1839.023216</v>
      </c>
      <c r="O342" s="87">
        <v>1872.9553773260091</v>
      </c>
      <c r="P342" s="87">
        <v>1860.510135</v>
      </c>
      <c r="Q342" s="87">
        <v>1895.861926132877</v>
      </c>
      <c r="R342" s="87">
        <v>1888.3921</v>
      </c>
      <c r="S342" s="87">
        <v>1915.4500399999999</v>
      </c>
      <c r="T342" s="87">
        <v>1917.7098669420129</v>
      </c>
      <c r="U342" s="22">
        <f t="shared" ref="U342:U369" si="79">G342+I342+K342+M342+O342+Q342+S342</f>
        <v>12990.585520285656</v>
      </c>
      <c r="V342" s="23">
        <f t="shared" ref="V342:V369" si="80">H342+J342+L342+N342+P342+R342+T342</f>
        <v>12851.409797342014</v>
      </c>
    </row>
    <row r="343" spans="1:22" ht="31.5" x14ac:dyDescent="0.25">
      <c r="A343" s="16" t="s">
        <v>537</v>
      </c>
      <c r="B343" s="26" t="s">
        <v>538</v>
      </c>
      <c r="C343" s="18" t="s">
        <v>510</v>
      </c>
      <c r="D343" s="122">
        <v>0</v>
      </c>
      <c r="E343" s="87">
        <v>0</v>
      </c>
      <c r="F343" s="87">
        <v>0</v>
      </c>
      <c r="G343" s="87">
        <v>0</v>
      </c>
      <c r="H343" s="87">
        <v>0</v>
      </c>
      <c r="I343" s="87">
        <v>0</v>
      </c>
      <c r="J343" s="87">
        <v>0</v>
      </c>
      <c r="K343" s="87">
        <v>0</v>
      </c>
      <c r="L343" s="87">
        <v>0</v>
      </c>
      <c r="M343" s="87">
        <v>0</v>
      </c>
      <c r="N343" s="87">
        <v>0</v>
      </c>
      <c r="O343" s="87">
        <v>0</v>
      </c>
      <c r="P343" s="87">
        <v>0</v>
      </c>
      <c r="Q343" s="87">
        <v>0</v>
      </c>
      <c r="R343" s="87">
        <v>0</v>
      </c>
      <c r="S343" s="87">
        <v>0</v>
      </c>
      <c r="T343" s="87">
        <v>0</v>
      </c>
      <c r="U343" s="22">
        <f t="shared" si="79"/>
        <v>0</v>
      </c>
      <c r="V343" s="23">
        <f t="shared" si="80"/>
        <v>0</v>
      </c>
    </row>
    <row r="344" spans="1:22" x14ac:dyDescent="0.25">
      <c r="A344" s="16" t="s">
        <v>539</v>
      </c>
      <c r="B344" s="106" t="s">
        <v>540</v>
      </c>
      <c r="C344" s="18" t="s">
        <v>510</v>
      </c>
      <c r="D344" s="122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22">
        <f t="shared" si="79"/>
        <v>0</v>
      </c>
      <c r="V344" s="23">
        <f t="shared" si="80"/>
        <v>0</v>
      </c>
    </row>
    <row r="345" spans="1:22" x14ac:dyDescent="0.25">
      <c r="A345" s="16" t="s">
        <v>541</v>
      </c>
      <c r="B345" s="106" t="s">
        <v>542</v>
      </c>
      <c r="C345" s="18" t="s">
        <v>510</v>
      </c>
      <c r="D345" s="122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22">
        <f t="shared" si="79"/>
        <v>0</v>
      </c>
      <c r="V345" s="23">
        <f t="shared" si="80"/>
        <v>0</v>
      </c>
    </row>
    <row r="346" spans="1:22" x14ac:dyDescent="0.25">
      <c r="A346" s="16" t="s">
        <v>543</v>
      </c>
      <c r="B346" s="25" t="s">
        <v>544</v>
      </c>
      <c r="C346" s="18" t="s">
        <v>510</v>
      </c>
      <c r="D346" s="122">
        <v>372.11410399999994</v>
      </c>
      <c r="E346" s="87">
        <v>944.80418399999985</v>
      </c>
      <c r="F346" s="87">
        <v>1045.1658254894492</v>
      </c>
      <c r="G346" s="87">
        <v>846.67696071555781</v>
      </c>
      <c r="H346" s="87">
        <v>893.35318059999997</v>
      </c>
      <c r="I346" s="87">
        <v>837.50024854018261</v>
      </c>
      <c r="J346" s="87">
        <v>826.62007599999993</v>
      </c>
      <c r="K346" s="87">
        <v>829.79514944158336</v>
      </c>
      <c r="L346" s="87">
        <v>820.5312043399997</v>
      </c>
      <c r="M346" s="87">
        <v>825.89964739813308</v>
      </c>
      <c r="N346" s="87">
        <v>818.52478407340004</v>
      </c>
      <c r="O346" s="87">
        <v>821.94444616465148</v>
      </c>
      <c r="P346" s="87">
        <v>816.48286459413384</v>
      </c>
      <c r="Q346" s="87">
        <v>812.51239647523585</v>
      </c>
      <c r="R346" s="87">
        <v>809.31090033007513</v>
      </c>
      <c r="S346" s="87">
        <v>809.22996000000001</v>
      </c>
      <c r="T346" s="87">
        <v>806.97013305798714</v>
      </c>
      <c r="U346" s="22">
        <f t="shared" si="79"/>
        <v>5783.5588087353435</v>
      </c>
      <c r="V346" s="23">
        <f t="shared" si="80"/>
        <v>5791.7931429955952</v>
      </c>
    </row>
    <row r="347" spans="1:22" x14ac:dyDescent="0.25">
      <c r="A347" s="16" t="s">
        <v>545</v>
      </c>
      <c r="B347" s="25" t="s">
        <v>546</v>
      </c>
      <c r="C347" s="18" t="s">
        <v>500</v>
      </c>
      <c r="D347" s="122">
        <v>0</v>
      </c>
      <c r="E347" s="87">
        <v>256</v>
      </c>
      <c r="F347" s="87">
        <v>269</v>
      </c>
      <c r="G347" s="87">
        <v>269</v>
      </c>
      <c r="H347" s="87">
        <v>269</v>
      </c>
      <c r="I347" s="87">
        <v>271.60000000000002</v>
      </c>
      <c r="J347" s="87">
        <v>269</v>
      </c>
      <c r="K347" s="87">
        <v>274.2</v>
      </c>
      <c r="L347" s="87">
        <v>269</v>
      </c>
      <c r="M347" s="87">
        <v>275.7</v>
      </c>
      <c r="N347" s="87">
        <v>269</v>
      </c>
      <c r="O347" s="87">
        <v>275.7</v>
      </c>
      <c r="P347" s="87">
        <v>269</v>
      </c>
      <c r="Q347" s="87">
        <v>275.7</v>
      </c>
      <c r="R347" s="87">
        <v>269</v>
      </c>
      <c r="S347" s="87">
        <v>269</v>
      </c>
      <c r="T347" s="87">
        <v>269</v>
      </c>
      <c r="U347" s="22">
        <f t="shared" si="79"/>
        <v>1910.9</v>
      </c>
      <c r="V347" s="23">
        <f t="shared" si="80"/>
        <v>1883</v>
      </c>
    </row>
    <row r="348" spans="1:22" ht="31.5" x14ac:dyDescent="0.25">
      <c r="A348" s="16" t="s">
        <v>547</v>
      </c>
      <c r="B348" s="26" t="s">
        <v>548</v>
      </c>
      <c r="C348" s="18" t="s">
        <v>500</v>
      </c>
      <c r="D348" s="122">
        <v>0</v>
      </c>
      <c r="E348" s="87">
        <v>0</v>
      </c>
      <c r="F348" s="87">
        <v>0</v>
      </c>
      <c r="G348" s="87">
        <v>0</v>
      </c>
      <c r="H348" s="87">
        <v>0</v>
      </c>
      <c r="I348" s="87">
        <v>0</v>
      </c>
      <c r="J348" s="87">
        <v>0</v>
      </c>
      <c r="K348" s="87">
        <v>0</v>
      </c>
      <c r="L348" s="87">
        <v>0</v>
      </c>
      <c r="M348" s="87">
        <v>0</v>
      </c>
      <c r="N348" s="87">
        <v>0</v>
      </c>
      <c r="O348" s="87">
        <v>0</v>
      </c>
      <c r="P348" s="87">
        <v>0</v>
      </c>
      <c r="Q348" s="87">
        <v>0</v>
      </c>
      <c r="R348" s="87">
        <v>0</v>
      </c>
      <c r="S348" s="87">
        <v>0</v>
      </c>
      <c r="T348" s="87">
        <v>0</v>
      </c>
      <c r="U348" s="22">
        <f t="shared" si="79"/>
        <v>0</v>
      </c>
      <c r="V348" s="23">
        <f t="shared" si="80"/>
        <v>0</v>
      </c>
    </row>
    <row r="349" spans="1:22" x14ac:dyDescent="0.25">
      <c r="A349" s="16" t="s">
        <v>549</v>
      </c>
      <c r="B349" s="106" t="s">
        <v>540</v>
      </c>
      <c r="C349" s="18" t="s">
        <v>500</v>
      </c>
      <c r="D349" s="122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22">
        <f t="shared" si="79"/>
        <v>0</v>
      </c>
      <c r="V349" s="23">
        <f t="shared" si="80"/>
        <v>0</v>
      </c>
    </row>
    <row r="350" spans="1:22" x14ac:dyDescent="0.25">
      <c r="A350" s="16" t="s">
        <v>550</v>
      </c>
      <c r="B350" s="106" t="s">
        <v>542</v>
      </c>
      <c r="C350" s="18" t="s">
        <v>500</v>
      </c>
      <c r="D350" s="122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22">
        <f t="shared" si="79"/>
        <v>0</v>
      </c>
      <c r="V350" s="23">
        <f t="shared" si="80"/>
        <v>0</v>
      </c>
    </row>
    <row r="351" spans="1:22" x14ac:dyDescent="0.25">
      <c r="A351" s="16" t="s">
        <v>551</v>
      </c>
      <c r="B351" s="25" t="s">
        <v>552</v>
      </c>
      <c r="C351" s="18" t="s">
        <v>553</v>
      </c>
      <c r="D351" s="122">
        <v>52946</v>
      </c>
      <c r="E351" s="87">
        <v>54321</v>
      </c>
      <c r="F351" s="87">
        <v>56267.625664999992</v>
      </c>
      <c r="G351" s="87">
        <v>62023.229825000002</v>
      </c>
      <c r="H351" s="87">
        <v>62023.229825000002</v>
      </c>
      <c r="I351" s="87">
        <v>63071</v>
      </c>
      <c r="J351" s="87">
        <v>62023.229825000002</v>
      </c>
      <c r="K351" s="87">
        <v>63127</v>
      </c>
      <c r="L351" s="87">
        <v>63619.629825000004</v>
      </c>
      <c r="M351" s="87">
        <v>63352</v>
      </c>
      <c r="N351" s="87">
        <v>63619.629825000004</v>
      </c>
      <c r="O351" s="87">
        <v>63352</v>
      </c>
      <c r="P351" s="87">
        <v>63619.629825000004</v>
      </c>
      <c r="Q351" s="87">
        <v>63352</v>
      </c>
      <c r="R351" s="87">
        <v>63619.629825000004</v>
      </c>
      <c r="S351" s="87">
        <v>62023.229825000002</v>
      </c>
      <c r="T351" s="87">
        <v>63619.629825000004</v>
      </c>
      <c r="U351" s="22">
        <f t="shared" si="79"/>
        <v>440300.45964999998</v>
      </c>
      <c r="V351" s="23">
        <f t="shared" si="80"/>
        <v>442144.60877500003</v>
      </c>
    </row>
    <row r="352" spans="1:22" ht="31.5" x14ac:dyDescent="0.25">
      <c r="A352" s="16" t="s">
        <v>554</v>
      </c>
      <c r="B352" s="25" t="s">
        <v>555</v>
      </c>
      <c r="C352" s="18" t="s">
        <v>17</v>
      </c>
      <c r="D352" s="122">
        <f>D29-D63-D64-D57</f>
        <v>44.76738599088003</v>
      </c>
      <c r="E352" s="87">
        <f t="shared" ref="E352:T352" si="81">E29-E63-E64-E57</f>
        <v>1083.094731217675</v>
      </c>
      <c r="F352" s="87">
        <f t="shared" si="81"/>
        <v>697.88905103750653</v>
      </c>
      <c r="G352" s="87">
        <f t="shared" si="81"/>
        <v>1482.6621864545252</v>
      </c>
      <c r="H352" s="87">
        <f t="shared" si="81"/>
        <v>1195.7645838612884</v>
      </c>
      <c r="I352" s="87">
        <f t="shared" si="81"/>
        <v>1857.9660134983369</v>
      </c>
      <c r="J352" s="87">
        <f t="shared" si="81"/>
        <v>1215.3568531063929</v>
      </c>
      <c r="K352" s="87">
        <f t="shared" si="81"/>
        <v>2019.3854063661502</v>
      </c>
      <c r="L352" s="87">
        <f t="shared" si="81"/>
        <v>1370.2375482331074</v>
      </c>
      <c r="M352" s="87">
        <f t="shared" si="81"/>
        <v>2027.8854965276844</v>
      </c>
      <c r="N352" s="87">
        <f t="shared" si="81"/>
        <v>1315.1140397828131</v>
      </c>
      <c r="O352" s="87">
        <f t="shared" si="81"/>
        <v>2014.5805049091618</v>
      </c>
      <c r="P352" s="87">
        <f t="shared" si="81"/>
        <v>1225.26423693994</v>
      </c>
      <c r="Q352" s="87">
        <f t="shared" si="81"/>
        <v>2048.4605616648219</v>
      </c>
      <c r="R352" s="87">
        <f t="shared" si="81"/>
        <v>1157.3367549992822</v>
      </c>
      <c r="S352" s="87">
        <f t="shared" si="81"/>
        <v>1317.6558938163957</v>
      </c>
      <c r="T352" s="87">
        <f t="shared" si="81"/>
        <v>1101.4679858223135</v>
      </c>
      <c r="U352" s="22">
        <f t="shared" si="79"/>
        <v>12768.596063237077</v>
      </c>
      <c r="V352" s="23">
        <f t="shared" si="80"/>
        <v>8580.5420027451382</v>
      </c>
    </row>
    <row r="353" spans="1:22" hidden="1" outlineLevel="1" x14ac:dyDescent="0.25">
      <c r="A353" s="16" t="s">
        <v>556</v>
      </c>
      <c r="B353" s="47" t="s">
        <v>557</v>
      </c>
      <c r="C353" s="18" t="s">
        <v>224</v>
      </c>
      <c r="D353" s="122" t="s">
        <v>497</v>
      </c>
      <c r="E353" s="87" t="s">
        <v>497</v>
      </c>
      <c r="F353" s="87" t="s">
        <v>497</v>
      </c>
      <c r="G353" s="87" t="s">
        <v>497</v>
      </c>
      <c r="H353" s="87" t="s">
        <v>497</v>
      </c>
      <c r="I353" s="87" t="s">
        <v>497</v>
      </c>
      <c r="J353" s="87" t="s">
        <v>497</v>
      </c>
      <c r="K353" s="87" t="s">
        <v>497</v>
      </c>
      <c r="L353" s="87" t="s">
        <v>497</v>
      </c>
      <c r="M353" s="87" t="s">
        <v>497</v>
      </c>
      <c r="N353" s="87" t="s">
        <v>497</v>
      </c>
      <c r="O353" s="87" t="s">
        <v>497</v>
      </c>
      <c r="P353" s="87" t="s">
        <v>497</v>
      </c>
      <c r="Q353" s="87" t="s">
        <v>497</v>
      </c>
      <c r="R353" s="87" t="s">
        <v>497</v>
      </c>
      <c r="S353" s="87" t="s">
        <v>497</v>
      </c>
      <c r="T353" s="87" t="s">
        <v>497</v>
      </c>
      <c r="U353" s="22" t="e">
        <f t="shared" si="79"/>
        <v>#VALUE!</v>
      </c>
      <c r="V353" s="23" t="e">
        <f t="shared" si="80"/>
        <v>#VALUE!</v>
      </c>
    </row>
    <row r="354" spans="1:22" hidden="1" outlineLevel="1" x14ac:dyDescent="0.25">
      <c r="A354" s="16" t="s">
        <v>558</v>
      </c>
      <c r="B354" s="25" t="s">
        <v>559</v>
      </c>
      <c r="C354" s="18" t="s">
        <v>510</v>
      </c>
      <c r="D354" s="122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22">
        <f t="shared" si="79"/>
        <v>0</v>
      </c>
      <c r="V354" s="23">
        <f t="shared" si="80"/>
        <v>0</v>
      </c>
    </row>
    <row r="355" spans="1:22" hidden="1" outlineLevel="1" x14ac:dyDescent="0.25">
      <c r="A355" s="16" t="s">
        <v>560</v>
      </c>
      <c r="B355" s="25" t="s">
        <v>561</v>
      </c>
      <c r="C355" s="18" t="s">
        <v>503</v>
      </c>
      <c r="D355" s="122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22">
        <f t="shared" si="79"/>
        <v>0</v>
      </c>
      <c r="V355" s="23">
        <f t="shared" si="80"/>
        <v>0</v>
      </c>
    </row>
    <row r="356" spans="1:22" ht="47.25" hidden="1" outlineLevel="1" x14ac:dyDescent="0.25">
      <c r="A356" s="16" t="s">
        <v>562</v>
      </c>
      <c r="B356" s="25" t="s">
        <v>563</v>
      </c>
      <c r="C356" s="18" t="s">
        <v>17</v>
      </c>
      <c r="D356" s="122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22">
        <f t="shared" si="79"/>
        <v>0</v>
      </c>
      <c r="V356" s="23">
        <f t="shared" si="80"/>
        <v>0</v>
      </c>
    </row>
    <row r="357" spans="1:22" ht="31.5" hidden="1" outlineLevel="1" x14ac:dyDescent="0.25">
      <c r="A357" s="16" t="s">
        <v>564</v>
      </c>
      <c r="B357" s="25" t="s">
        <v>565</v>
      </c>
      <c r="C357" s="18" t="s">
        <v>17</v>
      </c>
      <c r="D357" s="122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22">
        <f t="shared" si="79"/>
        <v>0</v>
      </c>
      <c r="V357" s="23">
        <f t="shared" si="80"/>
        <v>0</v>
      </c>
    </row>
    <row r="358" spans="1:22" hidden="1" outlineLevel="1" x14ac:dyDescent="0.25">
      <c r="A358" s="16" t="s">
        <v>566</v>
      </c>
      <c r="B358" s="47" t="s">
        <v>567</v>
      </c>
      <c r="C358" s="111" t="s">
        <v>224</v>
      </c>
      <c r="D358" s="123" t="s">
        <v>497</v>
      </c>
      <c r="E358" s="87" t="s">
        <v>497</v>
      </c>
      <c r="F358" s="87" t="s">
        <v>497</v>
      </c>
      <c r="G358" s="87" t="s">
        <v>497</v>
      </c>
      <c r="H358" s="87" t="s">
        <v>497</v>
      </c>
      <c r="I358" s="87" t="s">
        <v>497</v>
      </c>
      <c r="J358" s="87" t="s">
        <v>497</v>
      </c>
      <c r="K358" s="87" t="s">
        <v>497</v>
      </c>
      <c r="L358" s="87" t="s">
        <v>497</v>
      </c>
      <c r="M358" s="87" t="s">
        <v>497</v>
      </c>
      <c r="N358" s="87" t="s">
        <v>497</v>
      </c>
      <c r="O358" s="87" t="s">
        <v>497</v>
      </c>
      <c r="P358" s="87" t="s">
        <v>497</v>
      </c>
      <c r="Q358" s="87" t="s">
        <v>497</v>
      </c>
      <c r="R358" s="87" t="s">
        <v>497</v>
      </c>
      <c r="S358" s="87" t="s">
        <v>497</v>
      </c>
      <c r="T358" s="87" t="s">
        <v>497</v>
      </c>
      <c r="U358" s="22" t="e">
        <f t="shared" si="79"/>
        <v>#VALUE!</v>
      </c>
      <c r="V358" s="23" t="e">
        <f t="shared" si="80"/>
        <v>#VALUE!</v>
      </c>
    </row>
    <row r="359" spans="1:22" ht="18" hidden="1" customHeight="1" outlineLevel="1" x14ac:dyDescent="0.25">
      <c r="A359" s="16" t="s">
        <v>568</v>
      </c>
      <c r="B359" s="25" t="s">
        <v>569</v>
      </c>
      <c r="C359" s="18" t="s">
        <v>500</v>
      </c>
      <c r="D359" s="122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22">
        <f t="shared" si="79"/>
        <v>0</v>
      </c>
      <c r="V359" s="23">
        <f t="shared" si="80"/>
        <v>0</v>
      </c>
    </row>
    <row r="360" spans="1:22" ht="47.25" hidden="1" outlineLevel="1" x14ac:dyDescent="0.25">
      <c r="A360" s="16" t="s">
        <v>570</v>
      </c>
      <c r="B360" s="26" t="s">
        <v>571</v>
      </c>
      <c r="C360" s="18" t="s">
        <v>500</v>
      </c>
      <c r="D360" s="122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22">
        <f t="shared" si="79"/>
        <v>0</v>
      </c>
      <c r="V360" s="23">
        <f t="shared" si="80"/>
        <v>0</v>
      </c>
    </row>
    <row r="361" spans="1:22" ht="47.25" hidden="1" outlineLevel="1" x14ac:dyDescent="0.25">
      <c r="A361" s="16" t="s">
        <v>572</v>
      </c>
      <c r="B361" s="26" t="s">
        <v>573</v>
      </c>
      <c r="C361" s="18" t="s">
        <v>500</v>
      </c>
      <c r="D361" s="122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22">
        <f t="shared" si="79"/>
        <v>0</v>
      </c>
      <c r="V361" s="23">
        <f t="shared" si="80"/>
        <v>0</v>
      </c>
    </row>
    <row r="362" spans="1:22" ht="31.5" hidden="1" outlineLevel="1" x14ac:dyDescent="0.25">
      <c r="A362" s="16" t="s">
        <v>574</v>
      </c>
      <c r="B362" s="26" t="s">
        <v>575</v>
      </c>
      <c r="C362" s="18" t="s">
        <v>500</v>
      </c>
      <c r="D362" s="122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22">
        <f t="shared" si="79"/>
        <v>0</v>
      </c>
      <c r="V362" s="23">
        <f t="shared" si="80"/>
        <v>0</v>
      </c>
    </row>
    <row r="363" spans="1:22" hidden="1" outlineLevel="1" x14ac:dyDescent="0.25">
      <c r="A363" s="16" t="s">
        <v>576</v>
      </c>
      <c r="B363" s="25" t="s">
        <v>577</v>
      </c>
      <c r="C363" s="18" t="s">
        <v>510</v>
      </c>
      <c r="D363" s="122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22">
        <f t="shared" si="79"/>
        <v>0</v>
      </c>
      <c r="V363" s="23">
        <f t="shared" si="80"/>
        <v>0</v>
      </c>
    </row>
    <row r="364" spans="1:22" ht="31.5" hidden="1" outlineLevel="1" x14ac:dyDescent="0.25">
      <c r="A364" s="16" t="s">
        <v>578</v>
      </c>
      <c r="B364" s="26" t="s">
        <v>579</v>
      </c>
      <c r="C364" s="18" t="s">
        <v>510</v>
      </c>
      <c r="D364" s="122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22">
        <f t="shared" si="79"/>
        <v>0</v>
      </c>
      <c r="V364" s="23">
        <f t="shared" si="80"/>
        <v>0</v>
      </c>
    </row>
    <row r="365" spans="1:22" hidden="1" outlineLevel="1" x14ac:dyDescent="0.25">
      <c r="A365" s="16" t="s">
        <v>580</v>
      </c>
      <c r="B365" s="26" t="s">
        <v>581</v>
      </c>
      <c r="C365" s="18" t="s">
        <v>510</v>
      </c>
      <c r="D365" s="122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22">
        <f t="shared" si="79"/>
        <v>0</v>
      </c>
      <c r="V365" s="23">
        <f t="shared" si="80"/>
        <v>0</v>
      </c>
    </row>
    <row r="366" spans="1:22" ht="31.5" hidden="1" outlineLevel="1" x14ac:dyDescent="0.25">
      <c r="A366" s="16" t="s">
        <v>582</v>
      </c>
      <c r="B366" s="25" t="s">
        <v>583</v>
      </c>
      <c r="C366" s="18" t="s">
        <v>17</v>
      </c>
      <c r="D366" s="122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22">
        <f t="shared" si="79"/>
        <v>0</v>
      </c>
      <c r="V366" s="23">
        <f t="shared" si="80"/>
        <v>0</v>
      </c>
    </row>
    <row r="367" spans="1:22" hidden="1" outlineLevel="1" x14ac:dyDescent="0.25">
      <c r="A367" s="16" t="s">
        <v>584</v>
      </c>
      <c r="B367" s="26" t="s">
        <v>585</v>
      </c>
      <c r="C367" s="18" t="s">
        <v>17</v>
      </c>
      <c r="D367" s="124"/>
      <c r="E367" s="112"/>
      <c r="F367" s="112"/>
      <c r="G367" s="112"/>
      <c r="H367" s="112"/>
      <c r="I367" s="112"/>
      <c r="J367" s="112"/>
      <c r="K367" s="112"/>
      <c r="L367" s="112"/>
      <c r="M367" s="112"/>
      <c r="N367" s="112"/>
      <c r="O367" s="112"/>
      <c r="P367" s="112"/>
      <c r="Q367" s="112"/>
      <c r="R367" s="112"/>
      <c r="S367" s="112"/>
      <c r="T367" s="112"/>
      <c r="U367" s="22">
        <f t="shared" si="79"/>
        <v>0</v>
      </c>
      <c r="V367" s="23">
        <f t="shared" si="80"/>
        <v>0</v>
      </c>
    </row>
    <row r="368" spans="1:22" hidden="1" outlineLevel="1" x14ac:dyDescent="0.25">
      <c r="A368" s="16" t="s">
        <v>586</v>
      </c>
      <c r="B368" s="26" t="s">
        <v>43</v>
      </c>
      <c r="C368" s="18" t="s">
        <v>17</v>
      </c>
      <c r="D368" s="124"/>
      <c r="E368" s="112"/>
      <c r="F368" s="112"/>
      <c r="G368" s="112"/>
      <c r="H368" s="112"/>
      <c r="I368" s="112"/>
      <c r="J368" s="112"/>
      <c r="K368" s="112"/>
      <c r="L368" s="112"/>
      <c r="M368" s="112"/>
      <c r="N368" s="112"/>
      <c r="O368" s="112"/>
      <c r="P368" s="112"/>
      <c r="Q368" s="112"/>
      <c r="R368" s="112"/>
      <c r="S368" s="112"/>
      <c r="T368" s="112"/>
      <c r="U368" s="22">
        <f t="shared" si="79"/>
        <v>0</v>
      </c>
      <c r="V368" s="23">
        <f t="shared" si="80"/>
        <v>0</v>
      </c>
    </row>
    <row r="369" spans="1:23" ht="16.5" collapsed="1" thickBot="1" x14ac:dyDescent="0.3">
      <c r="A369" s="36" t="s">
        <v>587</v>
      </c>
      <c r="B369" s="56" t="s">
        <v>588</v>
      </c>
      <c r="C369" s="38" t="s">
        <v>589</v>
      </c>
      <c r="D369" s="125">
        <v>423.70007499999997</v>
      </c>
      <c r="E369" s="89">
        <v>1722.91</v>
      </c>
      <c r="F369" s="89">
        <v>2157.7158333333336</v>
      </c>
      <c r="G369" s="89">
        <v>2431.5</v>
      </c>
      <c r="H369" s="57">
        <v>2366.9833333333336</v>
      </c>
      <c r="I369" s="57">
        <v>1866</v>
      </c>
      <c r="J369" s="57">
        <v>2384.5</v>
      </c>
      <c r="K369" s="57">
        <v>1866</v>
      </c>
      <c r="L369" s="57">
        <v>1843</v>
      </c>
      <c r="M369" s="57">
        <v>1866</v>
      </c>
      <c r="N369" s="57">
        <v>1843</v>
      </c>
      <c r="O369" s="57">
        <v>1866</v>
      </c>
      <c r="P369" s="57">
        <v>1843</v>
      </c>
      <c r="Q369" s="57">
        <v>1866</v>
      </c>
      <c r="R369" s="57">
        <v>1843</v>
      </c>
      <c r="S369" s="57">
        <v>1866</v>
      </c>
      <c r="T369" s="57">
        <v>1843</v>
      </c>
      <c r="U369" s="40">
        <f t="shared" si="79"/>
        <v>13627.5</v>
      </c>
      <c r="V369" s="41">
        <f t="shared" si="80"/>
        <v>13966.483333333334</v>
      </c>
    </row>
    <row r="370" spans="1:23" x14ac:dyDescent="0.25">
      <c r="A370" s="147" t="s">
        <v>590</v>
      </c>
      <c r="B370" s="148"/>
      <c r="C370" s="148"/>
      <c r="D370" s="148"/>
      <c r="E370" s="148"/>
      <c r="F370" s="148"/>
      <c r="G370" s="148"/>
      <c r="H370" s="148"/>
      <c r="I370" s="148"/>
      <c r="J370" s="148"/>
      <c r="K370" s="148"/>
      <c r="L370" s="148"/>
      <c r="M370" s="148"/>
      <c r="N370" s="148"/>
      <c r="O370" s="148"/>
      <c r="P370" s="148"/>
      <c r="Q370" s="148"/>
      <c r="R370" s="148"/>
      <c r="S370" s="148"/>
      <c r="T370" s="148"/>
      <c r="U370" s="148"/>
      <c r="V370" s="149"/>
    </row>
    <row r="371" spans="1:23" ht="10.5" customHeight="1" thickBot="1" x14ac:dyDescent="0.3">
      <c r="A371" s="147"/>
      <c r="B371" s="148"/>
      <c r="C371" s="148"/>
      <c r="D371" s="148"/>
      <c r="E371" s="148"/>
      <c r="F371" s="148"/>
      <c r="G371" s="148"/>
      <c r="H371" s="148"/>
      <c r="I371" s="148"/>
      <c r="J371" s="148"/>
      <c r="K371" s="148"/>
      <c r="L371" s="148"/>
      <c r="M371" s="148"/>
      <c r="N371" s="148"/>
      <c r="O371" s="148"/>
      <c r="P371" s="148"/>
      <c r="Q371" s="148"/>
      <c r="R371" s="148"/>
      <c r="S371" s="148"/>
      <c r="T371" s="148"/>
      <c r="U371" s="148"/>
      <c r="V371" s="149"/>
    </row>
    <row r="372" spans="1:23" ht="35.25" customHeight="1" x14ac:dyDescent="0.25">
      <c r="A372" s="138" t="s">
        <v>7</v>
      </c>
      <c r="B372" s="140" t="s">
        <v>8</v>
      </c>
      <c r="C372" s="142" t="s">
        <v>9</v>
      </c>
      <c r="D372" s="117">
        <v>2013</v>
      </c>
      <c r="E372" s="1">
        <v>2014</v>
      </c>
      <c r="F372" s="97">
        <v>2015</v>
      </c>
      <c r="G372" s="140">
        <v>2016</v>
      </c>
      <c r="H372" s="140"/>
      <c r="I372" s="140">
        <v>2017</v>
      </c>
      <c r="J372" s="140"/>
      <c r="K372" s="140">
        <v>2018</v>
      </c>
      <c r="L372" s="140"/>
      <c r="M372" s="140">
        <v>2019</v>
      </c>
      <c r="N372" s="140"/>
      <c r="O372" s="140">
        <v>2020</v>
      </c>
      <c r="P372" s="140"/>
      <c r="Q372" s="140">
        <v>2021</v>
      </c>
      <c r="R372" s="140"/>
      <c r="S372" s="140">
        <v>2022</v>
      </c>
      <c r="T372" s="140"/>
      <c r="U372" s="140" t="s">
        <v>10</v>
      </c>
      <c r="V372" s="142"/>
    </row>
    <row r="373" spans="1:23" ht="48" customHeight="1" x14ac:dyDescent="0.25">
      <c r="A373" s="139"/>
      <c r="B373" s="141"/>
      <c r="C373" s="143"/>
      <c r="D373" s="118" t="s">
        <v>11</v>
      </c>
      <c r="E373" s="2" t="s">
        <v>11</v>
      </c>
      <c r="F373" s="3" t="s">
        <v>11</v>
      </c>
      <c r="G373" s="3" t="s">
        <v>12</v>
      </c>
      <c r="H373" s="3" t="s">
        <v>11</v>
      </c>
      <c r="I373" s="3" t="s">
        <v>12</v>
      </c>
      <c r="J373" s="3" t="s">
        <v>13</v>
      </c>
      <c r="K373" s="3" t="s">
        <v>12</v>
      </c>
      <c r="L373" s="3" t="s">
        <v>13</v>
      </c>
      <c r="M373" s="3" t="s">
        <v>12</v>
      </c>
      <c r="N373" s="3" t="s">
        <v>13</v>
      </c>
      <c r="O373" s="3" t="s">
        <v>12</v>
      </c>
      <c r="P373" s="3" t="s">
        <v>13</v>
      </c>
      <c r="Q373" s="3" t="s">
        <v>12</v>
      </c>
      <c r="R373" s="3" t="s">
        <v>13</v>
      </c>
      <c r="S373" s="3" t="s">
        <v>12</v>
      </c>
      <c r="T373" s="3" t="s">
        <v>13</v>
      </c>
      <c r="U373" s="3" t="s">
        <v>12</v>
      </c>
      <c r="V373" s="4" t="s">
        <v>13</v>
      </c>
    </row>
    <row r="374" spans="1:23" s="50" customFormat="1" ht="16.5" thickBot="1" x14ac:dyDescent="0.3">
      <c r="A374" s="5">
        <v>1</v>
      </c>
      <c r="B374" s="6">
        <v>2</v>
      </c>
      <c r="C374" s="59">
        <v>3</v>
      </c>
      <c r="D374" s="119">
        <v>4</v>
      </c>
      <c r="E374" s="120">
        <v>5</v>
      </c>
      <c r="F374" s="7">
        <v>6</v>
      </c>
      <c r="G374" s="120">
        <v>7</v>
      </c>
      <c r="H374" s="7">
        <v>8</v>
      </c>
      <c r="I374" s="120">
        <v>9</v>
      </c>
      <c r="J374" s="7">
        <v>10</v>
      </c>
      <c r="K374" s="120">
        <v>11</v>
      </c>
      <c r="L374" s="7">
        <v>12</v>
      </c>
      <c r="M374" s="120">
        <v>13</v>
      </c>
      <c r="N374" s="7">
        <v>14</v>
      </c>
      <c r="O374" s="120">
        <v>15</v>
      </c>
      <c r="P374" s="7">
        <v>16</v>
      </c>
      <c r="Q374" s="120">
        <v>17</v>
      </c>
      <c r="R374" s="7">
        <v>18</v>
      </c>
      <c r="S374" s="120">
        <v>19</v>
      </c>
      <c r="T374" s="7">
        <v>20</v>
      </c>
      <c r="U374" s="120">
        <v>21</v>
      </c>
      <c r="V374" s="59">
        <v>22</v>
      </c>
      <c r="W374" s="49"/>
    </row>
    <row r="375" spans="1:23" ht="30.75" customHeight="1" x14ac:dyDescent="0.25">
      <c r="A375" s="152" t="s">
        <v>591</v>
      </c>
      <c r="B375" s="153"/>
      <c r="C375" s="43" t="s">
        <v>17</v>
      </c>
      <c r="D375" s="90">
        <f>D376+D433</f>
        <v>325.67570000000001</v>
      </c>
      <c r="E375" s="60">
        <f t="shared" ref="E375:G375" si="82">E376+E433</f>
        <v>544.63212737714014</v>
      </c>
      <c r="F375" s="60">
        <f t="shared" si="82"/>
        <v>212.50966229550005</v>
      </c>
      <c r="G375" s="60">
        <f t="shared" si="82"/>
        <v>71.317722959999998</v>
      </c>
      <c r="H375" s="60">
        <f>H376+H433</f>
        <v>188.60372538299998</v>
      </c>
      <c r="I375" s="60">
        <f t="shared" ref="I375:T375" si="83">I376+I433</f>
        <v>55.124856399999999</v>
      </c>
      <c r="J375" s="60">
        <f t="shared" si="83"/>
        <v>1498.7450285843895</v>
      </c>
      <c r="K375" s="60">
        <f t="shared" si="83"/>
        <v>174.31564498999995</v>
      </c>
      <c r="L375" s="60">
        <f t="shared" si="83"/>
        <v>229.50356691034</v>
      </c>
      <c r="M375" s="60">
        <f t="shared" si="83"/>
        <v>8.4710000000000001</v>
      </c>
      <c r="N375" s="60">
        <f t="shared" si="83"/>
        <v>48.064457012152928</v>
      </c>
      <c r="O375" s="60">
        <f t="shared" si="83"/>
        <v>361.41309845640001</v>
      </c>
      <c r="P375" s="60">
        <f t="shared" si="83"/>
        <v>101.89455463692605</v>
      </c>
      <c r="Q375" s="60">
        <f t="shared" si="83"/>
        <v>532.1253981210001</v>
      </c>
      <c r="R375" s="60">
        <f t="shared" si="83"/>
        <v>11.799999999999997</v>
      </c>
      <c r="S375" s="60">
        <f t="shared" si="83"/>
        <v>0</v>
      </c>
      <c r="T375" s="60">
        <f t="shared" si="83"/>
        <v>0</v>
      </c>
      <c r="U375" s="45">
        <f>G375+I375+K375+M375+O375+Q375+S375</f>
        <v>1202.7677209274002</v>
      </c>
      <c r="V375" s="46">
        <f t="shared" ref="V375:V400" si="84">H375+J375+L375+N375+P375+R375+T375</f>
        <v>2078.6113325268084</v>
      </c>
    </row>
    <row r="376" spans="1:23" x14ac:dyDescent="0.25">
      <c r="A376" s="16" t="s">
        <v>15</v>
      </c>
      <c r="B376" s="61" t="s">
        <v>592</v>
      </c>
      <c r="C376" s="18" t="s">
        <v>17</v>
      </c>
      <c r="D376" s="86">
        <f>D377+D401+D429+D430</f>
        <v>0</v>
      </c>
      <c r="E376" s="91">
        <f t="shared" ref="E376:G376" si="85">E377+E401+E429+E430</f>
        <v>344.63212737714014</v>
      </c>
      <c r="F376" s="62">
        <f t="shared" si="85"/>
        <v>212.50966229550005</v>
      </c>
      <c r="G376" s="62">
        <f t="shared" si="85"/>
        <v>71.317722959999998</v>
      </c>
      <c r="H376" s="62">
        <f>H377+H401+H429+H430</f>
        <v>113.87617534299999</v>
      </c>
      <c r="I376" s="62">
        <f t="shared" ref="I376:T376" si="86">I377+I401+I429+I430</f>
        <v>55.124856399999999</v>
      </c>
      <c r="J376" s="62">
        <f t="shared" si="86"/>
        <v>1498.7450285843895</v>
      </c>
      <c r="K376" s="62">
        <f t="shared" si="86"/>
        <v>174.31564498999995</v>
      </c>
      <c r="L376" s="62">
        <f t="shared" si="86"/>
        <v>229.50356691034</v>
      </c>
      <c r="M376" s="62">
        <f t="shared" si="86"/>
        <v>8.4710000000000001</v>
      </c>
      <c r="N376" s="62">
        <f t="shared" si="86"/>
        <v>48.064457012152928</v>
      </c>
      <c r="O376" s="62">
        <f t="shared" si="86"/>
        <v>361.41309845640001</v>
      </c>
      <c r="P376" s="62">
        <f t="shared" si="86"/>
        <v>101.89455463692605</v>
      </c>
      <c r="Q376" s="62">
        <f t="shared" si="86"/>
        <v>532.1253981210001</v>
      </c>
      <c r="R376" s="62">
        <f t="shared" si="86"/>
        <v>11.799999999999997</v>
      </c>
      <c r="S376" s="62">
        <f t="shared" si="86"/>
        <v>0</v>
      </c>
      <c r="T376" s="62">
        <f t="shared" si="86"/>
        <v>0</v>
      </c>
      <c r="U376" s="22">
        <f t="shared" ref="U376:U400" si="87">G376+I376+K376+M376+O376+Q376+S376</f>
        <v>1202.7677209274002</v>
      </c>
      <c r="V376" s="23">
        <f t="shared" si="84"/>
        <v>2003.8837824868081</v>
      </c>
    </row>
    <row r="377" spans="1:23" x14ac:dyDescent="0.25">
      <c r="A377" s="16" t="s">
        <v>18</v>
      </c>
      <c r="B377" s="25" t="s">
        <v>593</v>
      </c>
      <c r="C377" s="18" t="s">
        <v>17</v>
      </c>
      <c r="D377" s="86">
        <f>D378+D400</f>
        <v>0</v>
      </c>
      <c r="E377" s="91">
        <f t="shared" ref="E377:T377" si="88">E378+E400</f>
        <v>0</v>
      </c>
      <c r="F377" s="62">
        <f t="shared" si="88"/>
        <v>0</v>
      </c>
      <c r="G377" s="62">
        <f t="shared" si="88"/>
        <v>0</v>
      </c>
      <c r="H377" s="62">
        <f t="shared" si="88"/>
        <v>10.273418039999999</v>
      </c>
      <c r="I377" s="62">
        <f t="shared" si="88"/>
        <v>55.124856399999999</v>
      </c>
      <c r="J377" s="62">
        <f t="shared" si="88"/>
        <v>55.124856399999999</v>
      </c>
      <c r="K377" s="62">
        <f t="shared" si="88"/>
        <v>6.6768000000000001</v>
      </c>
      <c r="L377" s="62">
        <f t="shared" si="88"/>
        <v>6.6768000000000001</v>
      </c>
      <c r="M377" s="62">
        <f t="shared" si="88"/>
        <v>0</v>
      </c>
      <c r="N377" s="62">
        <f t="shared" si="88"/>
        <v>0</v>
      </c>
      <c r="O377" s="62">
        <f t="shared" si="88"/>
        <v>1.6692</v>
      </c>
      <c r="P377" s="62">
        <f t="shared" si="88"/>
        <v>1.6692</v>
      </c>
      <c r="Q377" s="62">
        <f t="shared" si="88"/>
        <v>0</v>
      </c>
      <c r="R377" s="62">
        <f t="shared" si="88"/>
        <v>0</v>
      </c>
      <c r="S377" s="62">
        <f t="shared" si="88"/>
        <v>0</v>
      </c>
      <c r="T377" s="62">
        <f t="shared" si="88"/>
        <v>0</v>
      </c>
      <c r="U377" s="22">
        <f t="shared" si="87"/>
        <v>63.470856400000002</v>
      </c>
      <c r="V377" s="23">
        <f t="shared" si="84"/>
        <v>73.744274439999998</v>
      </c>
    </row>
    <row r="378" spans="1:23" ht="31.5" x14ac:dyDescent="0.25">
      <c r="A378" s="16" t="s">
        <v>20</v>
      </c>
      <c r="B378" s="26" t="s">
        <v>594</v>
      </c>
      <c r="C378" s="18" t="s">
        <v>17</v>
      </c>
      <c r="D378" s="86">
        <f>D384+D386+D391</f>
        <v>0</v>
      </c>
      <c r="E378" s="92">
        <f t="shared" ref="E378:T378" si="89">E384+E386+E391</f>
        <v>0</v>
      </c>
      <c r="F378" s="62">
        <f t="shared" si="89"/>
        <v>0</v>
      </c>
      <c r="G378" s="62">
        <f t="shared" si="89"/>
        <v>0</v>
      </c>
      <c r="H378" s="62">
        <f t="shared" si="89"/>
        <v>10.273418039999999</v>
      </c>
      <c r="I378" s="62">
        <f t="shared" si="89"/>
        <v>55.124856399999999</v>
      </c>
      <c r="J378" s="62">
        <f t="shared" si="89"/>
        <v>55.124856399999999</v>
      </c>
      <c r="K378" s="62">
        <f t="shared" si="89"/>
        <v>6.6768000000000001</v>
      </c>
      <c r="L378" s="62">
        <f t="shared" si="89"/>
        <v>6.6768000000000001</v>
      </c>
      <c r="M378" s="62">
        <f t="shared" si="89"/>
        <v>0</v>
      </c>
      <c r="N378" s="62">
        <f t="shared" si="89"/>
        <v>0</v>
      </c>
      <c r="O378" s="62">
        <f t="shared" si="89"/>
        <v>1.6692</v>
      </c>
      <c r="P378" s="62">
        <f t="shared" si="89"/>
        <v>1.6692</v>
      </c>
      <c r="Q378" s="62">
        <f t="shared" si="89"/>
        <v>0</v>
      </c>
      <c r="R378" s="62">
        <f t="shared" si="89"/>
        <v>0</v>
      </c>
      <c r="S378" s="62">
        <f t="shared" si="89"/>
        <v>0</v>
      </c>
      <c r="T378" s="62">
        <f t="shared" si="89"/>
        <v>0</v>
      </c>
      <c r="U378" s="22">
        <f t="shared" si="87"/>
        <v>63.470856400000002</v>
      </c>
      <c r="V378" s="23">
        <f t="shared" si="84"/>
        <v>73.744274439999998</v>
      </c>
    </row>
    <row r="379" spans="1:23" hidden="1" outlineLevel="1" x14ac:dyDescent="0.25">
      <c r="A379" s="16" t="s">
        <v>595</v>
      </c>
      <c r="B379" s="28" t="s">
        <v>596</v>
      </c>
      <c r="C379" s="18" t="s">
        <v>17</v>
      </c>
      <c r="D379" s="86"/>
      <c r="E379" s="92"/>
      <c r="F379" s="62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22">
        <f t="shared" si="87"/>
        <v>0</v>
      </c>
      <c r="V379" s="23">
        <f t="shared" si="84"/>
        <v>0</v>
      </c>
    </row>
    <row r="380" spans="1:23" ht="31.5" hidden="1" outlineLevel="1" x14ac:dyDescent="0.25">
      <c r="A380" s="16" t="s">
        <v>597</v>
      </c>
      <c r="B380" s="29" t="s">
        <v>21</v>
      </c>
      <c r="C380" s="18" t="s">
        <v>17</v>
      </c>
      <c r="D380" s="86"/>
      <c r="E380" s="92"/>
      <c r="F380" s="62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22">
        <f t="shared" si="87"/>
        <v>0</v>
      </c>
      <c r="V380" s="23">
        <f t="shared" si="84"/>
        <v>0</v>
      </c>
    </row>
    <row r="381" spans="1:23" ht="31.5" hidden="1" outlineLevel="1" x14ac:dyDescent="0.25">
      <c r="A381" s="16" t="s">
        <v>598</v>
      </c>
      <c r="B381" s="29" t="s">
        <v>23</v>
      </c>
      <c r="C381" s="18" t="s">
        <v>17</v>
      </c>
      <c r="D381" s="86"/>
      <c r="E381" s="92"/>
      <c r="F381" s="62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22">
        <f t="shared" si="87"/>
        <v>0</v>
      </c>
      <c r="V381" s="23">
        <f t="shared" si="84"/>
        <v>0</v>
      </c>
    </row>
    <row r="382" spans="1:23" ht="31.5" hidden="1" outlineLevel="1" x14ac:dyDescent="0.25">
      <c r="A382" s="16" t="s">
        <v>599</v>
      </c>
      <c r="B382" s="29" t="s">
        <v>25</v>
      </c>
      <c r="C382" s="18" t="s">
        <v>17</v>
      </c>
      <c r="D382" s="86"/>
      <c r="E382" s="92"/>
      <c r="F382" s="62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22">
        <f t="shared" si="87"/>
        <v>0</v>
      </c>
      <c r="V382" s="23">
        <f t="shared" si="84"/>
        <v>0</v>
      </c>
    </row>
    <row r="383" spans="1:23" hidden="1" outlineLevel="1" x14ac:dyDescent="0.25">
      <c r="A383" s="16" t="s">
        <v>600</v>
      </c>
      <c r="B383" s="28" t="s">
        <v>601</v>
      </c>
      <c r="C383" s="18" t="s">
        <v>17</v>
      </c>
      <c r="D383" s="86"/>
      <c r="E383" s="92"/>
      <c r="F383" s="62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22">
        <f t="shared" si="87"/>
        <v>0</v>
      </c>
      <c r="V383" s="23">
        <f t="shared" si="84"/>
        <v>0</v>
      </c>
    </row>
    <row r="384" spans="1:23" collapsed="1" x14ac:dyDescent="0.25">
      <c r="A384" s="16" t="s">
        <v>602</v>
      </c>
      <c r="B384" s="28" t="s">
        <v>603</v>
      </c>
      <c r="C384" s="18" t="s">
        <v>17</v>
      </c>
      <c r="D384" s="86"/>
      <c r="E384" s="92"/>
      <c r="F384" s="62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22">
        <f t="shared" si="87"/>
        <v>0</v>
      </c>
      <c r="V384" s="23">
        <f t="shared" si="84"/>
        <v>0</v>
      </c>
    </row>
    <row r="385" spans="1:22" hidden="1" outlineLevel="1" x14ac:dyDescent="0.25">
      <c r="A385" s="16" t="s">
        <v>604</v>
      </c>
      <c r="B385" s="28" t="s">
        <v>605</v>
      </c>
      <c r="C385" s="18" t="s">
        <v>17</v>
      </c>
      <c r="D385" s="86"/>
      <c r="E385" s="92"/>
      <c r="F385" s="62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22">
        <f t="shared" si="87"/>
        <v>0</v>
      </c>
      <c r="V385" s="23">
        <f t="shared" si="84"/>
        <v>0</v>
      </c>
    </row>
    <row r="386" spans="1:22" collapsed="1" x14ac:dyDescent="0.25">
      <c r="A386" s="16" t="s">
        <v>606</v>
      </c>
      <c r="B386" s="28" t="s">
        <v>607</v>
      </c>
      <c r="C386" s="18" t="s">
        <v>17</v>
      </c>
      <c r="D386" s="86">
        <f>D387+D389</f>
        <v>0</v>
      </c>
      <c r="E386" s="92">
        <f t="shared" ref="E386:T386" si="90">E387+E389</f>
        <v>0</v>
      </c>
      <c r="F386" s="62">
        <f t="shared" si="90"/>
        <v>0</v>
      </c>
      <c r="G386" s="62">
        <f t="shared" si="90"/>
        <v>0</v>
      </c>
      <c r="H386" s="62">
        <f t="shared" si="90"/>
        <v>10.273418039999999</v>
      </c>
      <c r="I386" s="62">
        <f t="shared" si="90"/>
        <v>55.124856399999999</v>
      </c>
      <c r="J386" s="62">
        <f t="shared" si="90"/>
        <v>55.124856399999999</v>
      </c>
      <c r="K386" s="62">
        <f t="shared" si="90"/>
        <v>6.6768000000000001</v>
      </c>
      <c r="L386" s="62">
        <f t="shared" si="90"/>
        <v>6.6768000000000001</v>
      </c>
      <c r="M386" s="62">
        <f t="shared" si="90"/>
        <v>0</v>
      </c>
      <c r="N386" s="62">
        <f t="shared" si="90"/>
        <v>0</v>
      </c>
      <c r="O386" s="62">
        <f t="shared" si="90"/>
        <v>1.6692</v>
      </c>
      <c r="P386" s="62">
        <f t="shared" si="90"/>
        <v>1.6692</v>
      </c>
      <c r="Q386" s="62">
        <f t="shared" si="90"/>
        <v>0</v>
      </c>
      <c r="R386" s="62">
        <f t="shared" si="90"/>
        <v>0</v>
      </c>
      <c r="S386" s="62">
        <f t="shared" si="90"/>
        <v>0</v>
      </c>
      <c r="T386" s="62">
        <f t="shared" si="90"/>
        <v>0</v>
      </c>
      <c r="U386" s="22">
        <f t="shared" si="87"/>
        <v>63.470856400000002</v>
      </c>
      <c r="V386" s="23">
        <f t="shared" si="84"/>
        <v>73.744274439999998</v>
      </c>
    </row>
    <row r="387" spans="1:22" ht="31.5" x14ac:dyDescent="0.25">
      <c r="A387" s="16" t="s">
        <v>608</v>
      </c>
      <c r="B387" s="29" t="s">
        <v>609</v>
      </c>
      <c r="C387" s="18" t="s">
        <v>17</v>
      </c>
      <c r="D387" s="86"/>
      <c r="E387" s="92"/>
      <c r="F387" s="62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22">
        <f t="shared" si="87"/>
        <v>0</v>
      </c>
      <c r="V387" s="23">
        <f t="shared" si="84"/>
        <v>0</v>
      </c>
    </row>
    <row r="388" spans="1:22" x14ac:dyDescent="0.25">
      <c r="A388" s="16" t="s">
        <v>610</v>
      </c>
      <c r="B388" s="29" t="s">
        <v>611</v>
      </c>
      <c r="C388" s="18" t="s">
        <v>17</v>
      </c>
      <c r="D388" s="86"/>
      <c r="E388" s="92"/>
      <c r="F388" s="62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22">
        <f t="shared" si="87"/>
        <v>0</v>
      </c>
      <c r="V388" s="23">
        <f t="shared" si="84"/>
        <v>0</v>
      </c>
    </row>
    <row r="389" spans="1:22" x14ac:dyDescent="0.25">
      <c r="A389" s="16" t="s">
        <v>612</v>
      </c>
      <c r="B389" s="29" t="s">
        <v>613</v>
      </c>
      <c r="C389" s="18" t="s">
        <v>17</v>
      </c>
      <c r="D389" s="86">
        <f>D390</f>
        <v>0</v>
      </c>
      <c r="E389" s="92">
        <f>E390</f>
        <v>0</v>
      </c>
      <c r="F389" s="92">
        <f t="shared" ref="F389:K389" si="91">F390</f>
        <v>0</v>
      </c>
      <c r="G389" s="92">
        <f t="shared" si="91"/>
        <v>0</v>
      </c>
      <c r="H389" s="92">
        <f t="shared" si="91"/>
        <v>10.273418039999999</v>
      </c>
      <c r="I389" s="92">
        <f t="shared" si="91"/>
        <v>55.124856399999999</v>
      </c>
      <c r="J389" s="92">
        <f t="shared" si="91"/>
        <v>55.124856399999999</v>
      </c>
      <c r="K389" s="92">
        <f t="shared" si="91"/>
        <v>6.6768000000000001</v>
      </c>
      <c r="L389" s="92">
        <f t="shared" ref="L389" si="92">L390</f>
        <v>6.6768000000000001</v>
      </c>
      <c r="M389" s="92">
        <f t="shared" ref="M389" si="93">M390</f>
        <v>0</v>
      </c>
      <c r="N389" s="92">
        <f t="shared" ref="N389" si="94">N390</f>
        <v>0</v>
      </c>
      <c r="O389" s="92">
        <f t="shared" ref="O389" si="95">O390</f>
        <v>1.6692</v>
      </c>
      <c r="P389" s="92">
        <f t="shared" ref="P389:Q389" si="96">P390</f>
        <v>1.6692</v>
      </c>
      <c r="Q389" s="92">
        <f t="shared" si="96"/>
        <v>0</v>
      </c>
      <c r="R389" s="92">
        <f t="shared" ref="R389" si="97">R390</f>
        <v>0</v>
      </c>
      <c r="S389" s="92">
        <f t="shared" ref="S389" si="98">S390</f>
        <v>0</v>
      </c>
      <c r="T389" s="92">
        <f t="shared" ref="T389" si="99">T390</f>
        <v>0</v>
      </c>
      <c r="U389" s="22">
        <f t="shared" si="87"/>
        <v>63.470856400000002</v>
      </c>
      <c r="V389" s="23">
        <f t="shared" si="84"/>
        <v>73.744274439999998</v>
      </c>
    </row>
    <row r="390" spans="1:22" x14ac:dyDescent="0.25">
      <c r="A390" s="16" t="s">
        <v>614</v>
      </c>
      <c r="B390" s="29" t="s">
        <v>611</v>
      </c>
      <c r="C390" s="18" t="s">
        <v>17</v>
      </c>
      <c r="D390" s="86">
        <v>0</v>
      </c>
      <c r="E390" s="92">
        <v>0</v>
      </c>
      <c r="F390" s="62">
        <v>0</v>
      </c>
      <c r="G390" s="62">
        <v>0</v>
      </c>
      <c r="H390" s="62">
        <v>10.273418039999999</v>
      </c>
      <c r="I390" s="62">
        <v>55.124856399999999</v>
      </c>
      <c r="J390" s="62">
        <v>55.124856399999999</v>
      </c>
      <c r="K390" s="62">
        <v>6.6768000000000001</v>
      </c>
      <c r="L390" s="62">
        <v>6.6768000000000001</v>
      </c>
      <c r="M390" s="62">
        <v>0</v>
      </c>
      <c r="N390" s="62">
        <v>0</v>
      </c>
      <c r="O390" s="62">
        <v>1.6692</v>
      </c>
      <c r="P390" s="62">
        <v>1.6692</v>
      </c>
      <c r="Q390" s="62">
        <v>0</v>
      </c>
      <c r="R390" s="62">
        <v>0</v>
      </c>
      <c r="S390" s="62">
        <v>0</v>
      </c>
      <c r="T390" s="62">
        <v>0</v>
      </c>
      <c r="U390" s="22">
        <f t="shared" si="87"/>
        <v>63.470856400000002</v>
      </c>
      <c r="V390" s="23">
        <f t="shared" si="84"/>
        <v>73.744274439999998</v>
      </c>
    </row>
    <row r="391" spans="1:22" x14ac:dyDescent="0.25">
      <c r="A391" s="16" t="s">
        <v>615</v>
      </c>
      <c r="B391" s="28" t="s">
        <v>616</v>
      </c>
      <c r="C391" s="18" t="s">
        <v>17</v>
      </c>
      <c r="D391" s="86"/>
      <c r="E391" s="92"/>
      <c r="F391" s="62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22">
        <f t="shared" si="87"/>
        <v>0</v>
      </c>
      <c r="V391" s="23">
        <f t="shared" si="84"/>
        <v>0</v>
      </c>
    </row>
    <row r="392" spans="1:22" hidden="1" outlineLevel="1" x14ac:dyDescent="0.25">
      <c r="A392" s="16" t="s">
        <v>617</v>
      </c>
      <c r="B392" s="28" t="s">
        <v>422</v>
      </c>
      <c r="C392" s="18" t="s">
        <v>17</v>
      </c>
      <c r="D392" s="86"/>
      <c r="E392" s="92"/>
      <c r="F392" s="62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22">
        <f t="shared" si="87"/>
        <v>0</v>
      </c>
      <c r="V392" s="23">
        <f t="shared" si="84"/>
        <v>0</v>
      </c>
    </row>
    <row r="393" spans="1:22" ht="31.5" hidden="1" outlineLevel="1" x14ac:dyDescent="0.25">
      <c r="A393" s="16" t="s">
        <v>618</v>
      </c>
      <c r="B393" s="28" t="s">
        <v>619</v>
      </c>
      <c r="C393" s="18" t="s">
        <v>17</v>
      </c>
      <c r="D393" s="86"/>
      <c r="E393" s="92"/>
      <c r="F393" s="62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22">
        <f t="shared" si="87"/>
        <v>0</v>
      </c>
      <c r="V393" s="23">
        <f t="shared" si="84"/>
        <v>0</v>
      </c>
    </row>
    <row r="394" spans="1:22" ht="18" hidden="1" customHeight="1" outlineLevel="1" x14ac:dyDescent="0.25">
      <c r="A394" s="16" t="s">
        <v>620</v>
      </c>
      <c r="B394" s="29" t="s">
        <v>41</v>
      </c>
      <c r="C394" s="18" t="s">
        <v>17</v>
      </c>
      <c r="D394" s="86"/>
      <c r="E394" s="92"/>
      <c r="F394" s="62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22">
        <f t="shared" si="87"/>
        <v>0</v>
      </c>
      <c r="V394" s="23">
        <f t="shared" si="84"/>
        <v>0</v>
      </c>
    </row>
    <row r="395" spans="1:22" ht="18" hidden="1" customHeight="1" outlineLevel="1" x14ac:dyDescent="0.25">
      <c r="A395" s="16" t="s">
        <v>621</v>
      </c>
      <c r="B395" s="113" t="s">
        <v>43</v>
      </c>
      <c r="C395" s="18" t="s">
        <v>17</v>
      </c>
      <c r="D395" s="86"/>
      <c r="E395" s="92"/>
      <c r="F395" s="62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22">
        <f t="shared" si="87"/>
        <v>0</v>
      </c>
      <c r="V395" s="23">
        <f t="shared" si="84"/>
        <v>0</v>
      </c>
    </row>
    <row r="396" spans="1:22" ht="31.5" hidden="1" outlineLevel="1" x14ac:dyDescent="0.25">
      <c r="A396" s="16" t="s">
        <v>22</v>
      </c>
      <c r="B396" s="26" t="s">
        <v>622</v>
      </c>
      <c r="C396" s="18" t="s">
        <v>17</v>
      </c>
      <c r="D396" s="86"/>
      <c r="E396" s="91"/>
      <c r="F396" s="62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22">
        <f t="shared" si="87"/>
        <v>0</v>
      </c>
      <c r="V396" s="23">
        <f t="shared" si="84"/>
        <v>0</v>
      </c>
    </row>
    <row r="397" spans="1:22" ht="31.5" hidden="1" outlineLevel="1" x14ac:dyDescent="0.25">
      <c r="A397" s="16" t="s">
        <v>623</v>
      </c>
      <c r="B397" s="28" t="s">
        <v>21</v>
      </c>
      <c r="C397" s="18" t="s">
        <v>17</v>
      </c>
      <c r="D397" s="86"/>
      <c r="E397" s="91"/>
      <c r="F397" s="62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22">
        <f t="shared" si="87"/>
        <v>0</v>
      </c>
      <c r="V397" s="23">
        <f t="shared" si="84"/>
        <v>0</v>
      </c>
    </row>
    <row r="398" spans="1:22" ht="31.5" hidden="1" outlineLevel="1" x14ac:dyDescent="0.25">
      <c r="A398" s="16" t="s">
        <v>624</v>
      </c>
      <c r="B398" s="28" t="s">
        <v>23</v>
      </c>
      <c r="C398" s="18" t="s">
        <v>17</v>
      </c>
      <c r="D398" s="86"/>
      <c r="E398" s="91"/>
      <c r="F398" s="62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22">
        <f t="shared" si="87"/>
        <v>0</v>
      </c>
      <c r="V398" s="23">
        <f t="shared" si="84"/>
        <v>0</v>
      </c>
    </row>
    <row r="399" spans="1:22" ht="31.5" hidden="1" outlineLevel="1" x14ac:dyDescent="0.25">
      <c r="A399" s="16" t="s">
        <v>625</v>
      </c>
      <c r="B399" s="28" t="s">
        <v>25</v>
      </c>
      <c r="C399" s="18" t="s">
        <v>17</v>
      </c>
      <c r="D399" s="86"/>
      <c r="E399" s="91"/>
      <c r="F399" s="62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22">
        <f t="shared" si="87"/>
        <v>0</v>
      </c>
      <c r="V399" s="23">
        <f t="shared" si="84"/>
        <v>0</v>
      </c>
    </row>
    <row r="400" spans="1:22" collapsed="1" x14ac:dyDescent="0.25">
      <c r="A400" s="16" t="s">
        <v>24</v>
      </c>
      <c r="B400" s="26" t="s">
        <v>626</v>
      </c>
      <c r="C400" s="18" t="s">
        <v>17</v>
      </c>
      <c r="D400" s="86"/>
      <c r="E400" s="91"/>
      <c r="F400" s="62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22">
        <f t="shared" si="87"/>
        <v>0</v>
      </c>
      <c r="V400" s="23">
        <f t="shared" si="84"/>
        <v>0</v>
      </c>
    </row>
    <row r="401" spans="1:22" x14ac:dyDescent="0.25">
      <c r="A401" s="16" t="s">
        <v>26</v>
      </c>
      <c r="B401" s="25" t="s">
        <v>627</v>
      </c>
      <c r="C401" s="18" t="s">
        <v>17</v>
      </c>
      <c r="D401" s="86">
        <f>D402+D415+D416</f>
        <v>0</v>
      </c>
      <c r="E401" s="91">
        <f>E402+E415+E416</f>
        <v>130.85256557384753</v>
      </c>
      <c r="F401" s="62">
        <f t="shared" ref="F401:T401" si="100">F402+F415+F416</f>
        <v>180.0928429283899</v>
      </c>
      <c r="G401" s="62">
        <f t="shared" si="100"/>
        <v>0</v>
      </c>
      <c r="H401" s="62">
        <f t="shared" si="100"/>
        <v>92.506531211474567</v>
      </c>
      <c r="I401" s="62">
        <f t="shared" si="100"/>
        <v>0</v>
      </c>
      <c r="J401" s="62">
        <f t="shared" si="100"/>
        <v>0</v>
      </c>
      <c r="K401" s="62">
        <f t="shared" si="100"/>
        <v>142.06681778813558</v>
      </c>
      <c r="L401" s="62">
        <f t="shared" si="100"/>
        <v>50.166751618932196</v>
      </c>
      <c r="M401" s="62">
        <f t="shared" si="100"/>
        <v>7.1788135593220339</v>
      </c>
      <c r="N401" s="62">
        <f t="shared" si="100"/>
        <v>40.732590688265191</v>
      </c>
      <c r="O401" s="62">
        <f t="shared" si="100"/>
        <v>304.86771055627122</v>
      </c>
      <c r="P401" s="62">
        <f t="shared" si="100"/>
        <v>84.936741217733939</v>
      </c>
      <c r="Q401" s="62">
        <f t="shared" si="100"/>
        <v>450.95372722118657</v>
      </c>
      <c r="R401" s="62">
        <f t="shared" si="100"/>
        <v>9.9999999999999982</v>
      </c>
      <c r="S401" s="62">
        <f t="shared" si="100"/>
        <v>0</v>
      </c>
      <c r="T401" s="62">
        <f t="shared" si="100"/>
        <v>0</v>
      </c>
      <c r="U401" s="62">
        <f t="shared" ref="U401:U438" si="101">D401+E401+F401+G401+I401+K401+M401+O401+Q401+S401</f>
        <v>1216.0124776271527</v>
      </c>
      <c r="V401" s="63">
        <f t="shared" ref="V401:V438" si="102">D401+E401+F401+H401+J401+L401+N401+P401+R401+T401</f>
        <v>589.2880232386434</v>
      </c>
    </row>
    <row r="402" spans="1:22" x14ac:dyDescent="0.25">
      <c r="A402" s="16" t="s">
        <v>628</v>
      </c>
      <c r="B402" s="26" t="s">
        <v>629</v>
      </c>
      <c r="C402" s="18" t="s">
        <v>17</v>
      </c>
      <c r="D402" s="86">
        <f>D408+D410</f>
        <v>0</v>
      </c>
      <c r="E402" s="92">
        <f t="shared" ref="E402:T402" si="103">E408+E410</f>
        <v>130.85256557384753</v>
      </c>
      <c r="F402" s="62">
        <f t="shared" si="103"/>
        <v>180.0928429283899</v>
      </c>
      <c r="G402" s="62">
        <f t="shared" si="103"/>
        <v>0</v>
      </c>
      <c r="H402" s="62">
        <f t="shared" si="103"/>
        <v>92.506531211474567</v>
      </c>
      <c r="I402" s="62">
        <f t="shared" si="103"/>
        <v>0</v>
      </c>
      <c r="J402" s="62">
        <f t="shared" si="103"/>
        <v>0</v>
      </c>
      <c r="K402" s="62">
        <f t="shared" si="103"/>
        <v>142.06681778813558</v>
      </c>
      <c r="L402" s="62">
        <f t="shared" si="103"/>
        <v>50.166751618932196</v>
      </c>
      <c r="M402" s="62">
        <f t="shared" si="103"/>
        <v>7.1788135593220339</v>
      </c>
      <c r="N402" s="62">
        <f t="shared" si="103"/>
        <v>40.732590688265191</v>
      </c>
      <c r="O402" s="62">
        <f t="shared" si="103"/>
        <v>304.86771055627122</v>
      </c>
      <c r="P402" s="62">
        <f t="shared" si="103"/>
        <v>84.936741217733939</v>
      </c>
      <c r="Q402" s="62">
        <f t="shared" si="103"/>
        <v>450.95372722118657</v>
      </c>
      <c r="R402" s="62">
        <f t="shared" si="103"/>
        <v>9.9999999999999982</v>
      </c>
      <c r="S402" s="62">
        <f t="shared" si="103"/>
        <v>0</v>
      </c>
      <c r="T402" s="62">
        <f t="shared" si="103"/>
        <v>0</v>
      </c>
      <c r="U402" s="62">
        <f t="shared" si="101"/>
        <v>1216.0124776271527</v>
      </c>
      <c r="V402" s="63">
        <f t="shared" si="102"/>
        <v>589.2880232386434</v>
      </c>
    </row>
    <row r="403" spans="1:22" hidden="1" outlineLevel="1" x14ac:dyDescent="0.25">
      <c r="A403" s="16" t="s">
        <v>630</v>
      </c>
      <c r="B403" s="28" t="s">
        <v>631</v>
      </c>
      <c r="C403" s="18" t="s">
        <v>17</v>
      </c>
      <c r="D403" s="86"/>
      <c r="E403" s="92"/>
      <c r="F403" s="62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>
        <f t="shared" si="101"/>
        <v>0</v>
      </c>
      <c r="V403" s="63">
        <f t="shared" si="102"/>
        <v>0</v>
      </c>
    </row>
    <row r="404" spans="1:22" ht="31.5" hidden="1" outlineLevel="1" x14ac:dyDescent="0.25">
      <c r="A404" s="16" t="s">
        <v>632</v>
      </c>
      <c r="B404" s="28" t="s">
        <v>21</v>
      </c>
      <c r="C404" s="18" t="s">
        <v>17</v>
      </c>
      <c r="D404" s="86"/>
      <c r="E404" s="92"/>
      <c r="F404" s="62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>
        <f t="shared" si="101"/>
        <v>0</v>
      </c>
      <c r="V404" s="63">
        <f t="shared" si="102"/>
        <v>0</v>
      </c>
    </row>
    <row r="405" spans="1:22" ht="31.5" hidden="1" outlineLevel="1" x14ac:dyDescent="0.25">
      <c r="A405" s="16" t="s">
        <v>633</v>
      </c>
      <c r="B405" s="28" t="s">
        <v>23</v>
      </c>
      <c r="C405" s="18" t="s">
        <v>17</v>
      </c>
      <c r="D405" s="86"/>
      <c r="E405" s="92"/>
      <c r="F405" s="62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>
        <f t="shared" si="101"/>
        <v>0</v>
      </c>
      <c r="V405" s="63">
        <f t="shared" si="102"/>
        <v>0</v>
      </c>
    </row>
    <row r="406" spans="1:22" ht="31.5" hidden="1" outlineLevel="1" x14ac:dyDescent="0.25">
      <c r="A406" s="16" t="s">
        <v>634</v>
      </c>
      <c r="B406" s="28" t="s">
        <v>25</v>
      </c>
      <c r="C406" s="18" t="s">
        <v>17</v>
      </c>
      <c r="D406" s="86"/>
      <c r="E406" s="92"/>
      <c r="F406" s="62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>
        <f t="shared" si="101"/>
        <v>0</v>
      </c>
      <c r="V406" s="63">
        <f t="shared" si="102"/>
        <v>0</v>
      </c>
    </row>
    <row r="407" spans="1:22" hidden="1" outlineLevel="1" x14ac:dyDescent="0.25">
      <c r="A407" s="16" t="s">
        <v>635</v>
      </c>
      <c r="B407" s="28" t="s">
        <v>408</v>
      </c>
      <c r="C407" s="18" t="s">
        <v>17</v>
      </c>
      <c r="D407" s="86"/>
      <c r="E407" s="92"/>
      <c r="F407" s="62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>
        <f t="shared" si="101"/>
        <v>0</v>
      </c>
      <c r="V407" s="63">
        <f t="shared" si="102"/>
        <v>0</v>
      </c>
    </row>
    <row r="408" spans="1:22" collapsed="1" x14ac:dyDescent="0.25">
      <c r="A408" s="16" t="s">
        <v>636</v>
      </c>
      <c r="B408" s="28" t="s">
        <v>411</v>
      </c>
      <c r="C408" s="18" t="s">
        <v>17</v>
      </c>
      <c r="D408" s="86">
        <v>0</v>
      </c>
      <c r="E408" s="92">
        <v>130.85256557384753</v>
      </c>
      <c r="F408" s="62">
        <v>180.0928429283899</v>
      </c>
      <c r="G408" s="62">
        <v>0</v>
      </c>
      <c r="H408" s="62">
        <v>92.506531211474567</v>
      </c>
      <c r="I408" s="62">
        <v>0</v>
      </c>
      <c r="J408" s="62">
        <v>0</v>
      </c>
      <c r="K408" s="62">
        <v>142.06681778813558</v>
      </c>
      <c r="L408" s="62">
        <v>50.166751618932196</v>
      </c>
      <c r="M408" s="62">
        <v>7.1788135593220339</v>
      </c>
      <c r="N408" s="62">
        <v>40.732590688265191</v>
      </c>
      <c r="O408" s="62">
        <v>304.86771055627122</v>
      </c>
      <c r="P408" s="62">
        <v>84.936741217733939</v>
      </c>
      <c r="Q408" s="62">
        <v>450.95372722118657</v>
      </c>
      <c r="R408" s="62">
        <v>9.9999999999999982</v>
      </c>
      <c r="S408" s="62">
        <v>0</v>
      </c>
      <c r="T408" s="62">
        <v>0</v>
      </c>
      <c r="U408" s="62">
        <f t="shared" si="101"/>
        <v>1216.0124776271527</v>
      </c>
      <c r="V408" s="63">
        <f t="shared" si="102"/>
        <v>589.2880232386434</v>
      </c>
    </row>
    <row r="409" spans="1:22" hidden="1" outlineLevel="1" x14ac:dyDescent="0.25">
      <c r="A409" s="16" t="s">
        <v>637</v>
      </c>
      <c r="B409" s="28" t="s">
        <v>414</v>
      </c>
      <c r="C409" s="18" t="s">
        <v>17</v>
      </c>
      <c r="D409" s="86"/>
      <c r="E409" s="92"/>
      <c r="F409" s="62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>
        <f t="shared" si="101"/>
        <v>0</v>
      </c>
      <c r="V409" s="63">
        <f t="shared" si="102"/>
        <v>0</v>
      </c>
    </row>
    <row r="410" spans="1:22" collapsed="1" x14ac:dyDescent="0.25">
      <c r="A410" s="16" t="s">
        <v>638</v>
      </c>
      <c r="B410" s="28" t="s">
        <v>420</v>
      </c>
      <c r="C410" s="18" t="s">
        <v>17</v>
      </c>
      <c r="D410" s="86"/>
      <c r="E410" s="92"/>
      <c r="F410" s="62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>
        <f t="shared" si="101"/>
        <v>0</v>
      </c>
      <c r="V410" s="63">
        <f t="shared" si="102"/>
        <v>0</v>
      </c>
    </row>
    <row r="411" spans="1:22" hidden="1" outlineLevel="1" x14ac:dyDescent="0.25">
      <c r="A411" s="16" t="s">
        <v>639</v>
      </c>
      <c r="B411" s="28" t="s">
        <v>422</v>
      </c>
      <c r="C411" s="18" t="s">
        <v>17</v>
      </c>
      <c r="D411" s="86"/>
      <c r="E411" s="92"/>
      <c r="F411" s="62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>
        <f t="shared" si="101"/>
        <v>0</v>
      </c>
      <c r="V411" s="63">
        <f t="shared" si="102"/>
        <v>0</v>
      </c>
    </row>
    <row r="412" spans="1:22" ht="31.5" hidden="1" outlineLevel="1" x14ac:dyDescent="0.25">
      <c r="A412" s="16" t="s">
        <v>640</v>
      </c>
      <c r="B412" s="28" t="s">
        <v>425</v>
      </c>
      <c r="C412" s="18" t="s">
        <v>17</v>
      </c>
      <c r="D412" s="86"/>
      <c r="E412" s="92"/>
      <c r="F412" s="62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>
        <f t="shared" si="101"/>
        <v>0</v>
      </c>
      <c r="V412" s="63">
        <f t="shared" si="102"/>
        <v>0</v>
      </c>
    </row>
    <row r="413" spans="1:22" hidden="1" outlineLevel="1" x14ac:dyDescent="0.25">
      <c r="A413" s="16" t="s">
        <v>641</v>
      </c>
      <c r="B413" s="29" t="s">
        <v>41</v>
      </c>
      <c r="C413" s="18" t="s">
        <v>17</v>
      </c>
      <c r="D413" s="86"/>
      <c r="E413" s="92"/>
      <c r="F413" s="62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>
        <f t="shared" si="101"/>
        <v>0</v>
      </c>
      <c r="V413" s="63">
        <f t="shared" si="102"/>
        <v>0</v>
      </c>
    </row>
    <row r="414" spans="1:22" hidden="1" outlineLevel="1" x14ac:dyDescent="0.25">
      <c r="A414" s="16" t="s">
        <v>642</v>
      </c>
      <c r="B414" s="113" t="s">
        <v>43</v>
      </c>
      <c r="C414" s="18" t="s">
        <v>17</v>
      </c>
      <c r="D414" s="86"/>
      <c r="E414" s="92"/>
      <c r="F414" s="62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>
        <f t="shared" si="101"/>
        <v>0</v>
      </c>
      <c r="V414" s="63">
        <f t="shared" si="102"/>
        <v>0</v>
      </c>
    </row>
    <row r="415" spans="1:22" collapsed="1" x14ac:dyDescent="0.25">
      <c r="A415" s="16" t="s">
        <v>643</v>
      </c>
      <c r="B415" s="26" t="s">
        <v>644</v>
      </c>
      <c r="C415" s="18" t="s">
        <v>17</v>
      </c>
      <c r="D415" s="86"/>
      <c r="E415" s="91"/>
      <c r="F415" s="62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>
        <f t="shared" si="101"/>
        <v>0</v>
      </c>
      <c r="V415" s="63">
        <f t="shared" si="102"/>
        <v>0</v>
      </c>
    </row>
    <row r="416" spans="1:22" x14ac:dyDescent="0.25">
      <c r="A416" s="16" t="s">
        <v>645</v>
      </c>
      <c r="B416" s="26" t="s">
        <v>646</v>
      </c>
      <c r="C416" s="18" t="s">
        <v>17</v>
      </c>
      <c r="D416" s="86">
        <f>D422+D424</f>
        <v>0</v>
      </c>
      <c r="E416" s="91">
        <f t="shared" ref="E416:T416" si="104">E422+E424</f>
        <v>0</v>
      </c>
      <c r="F416" s="62">
        <f t="shared" si="104"/>
        <v>0</v>
      </c>
      <c r="G416" s="62">
        <f t="shared" si="104"/>
        <v>0</v>
      </c>
      <c r="H416" s="62">
        <f t="shared" si="104"/>
        <v>0</v>
      </c>
      <c r="I416" s="62">
        <f t="shared" si="104"/>
        <v>0</v>
      </c>
      <c r="J416" s="62">
        <f t="shared" si="104"/>
        <v>0</v>
      </c>
      <c r="K416" s="62">
        <f t="shared" si="104"/>
        <v>0</v>
      </c>
      <c r="L416" s="62">
        <f t="shared" si="104"/>
        <v>0</v>
      </c>
      <c r="M416" s="62">
        <f t="shared" si="104"/>
        <v>0</v>
      </c>
      <c r="N416" s="62">
        <f t="shared" si="104"/>
        <v>0</v>
      </c>
      <c r="O416" s="62">
        <f t="shared" si="104"/>
        <v>0</v>
      </c>
      <c r="P416" s="62">
        <f t="shared" si="104"/>
        <v>0</v>
      </c>
      <c r="Q416" s="62">
        <f t="shared" si="104"/>
        <v>0</v>
      </c>
      <c r="R416" s="62">
        <f t="shared" si="104"/>
        <v>0</v>
      </c>
      <c r="S416" s="62">
        <f t="shared" si="104"/>
        <v>0</v>
      </c>
      <c r="T416" s="62">
        <f t="shared" si="104"/>
        <v>0</v>
      </c>
      <c r="U416" s="62">
        <f t="shared" si="101"/>
        <v>0</v>
      </c>
      <c r="V416" s="63">
        <f t="shared" si="102"/>
        <v>0</v>
      </c>
    </row>
    <row r="417" spans="1:24" hidden="1" outlineLevel="1" x14ac:dyDescent="0.25">
      <c r="A417" s="16" t="s">
        <v>647</v>
      </c>
      <c r="B417" s="28" t="s">
        <v>631</v>
      </c>
      <c r="C417" s="18" t="s">
        <v>17</v>
      </c>
      <c r="D417" s="86"/>
      <c r="E417" s="91"/>
      <c r="F417" s="62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>
        <f t="shared" si="101"/>
        <v>0</v>
      </c>
      <c r="V417" s="63">
        <f t="shared" si="102"/>
        <v>0</v>
      </c>
    </row>
    <row r="418" spans="1:24" ht="31.5" hidden="1" outlineLevel="1" x14ac:dyDescent="0.25">
      <c r="A418" s="16" t="s">
        <v>648</v>
      </c>
      <c r="B418" s="28" t="s">
        <v>21</v>
      </c>
      <c r="C418" s="18" t="s">
        <v>17</v>
      </c>
      <c r="D418" s="86"/>
      <c r="E418" s="91"/>
      <c r="F418" s="62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>
        <f t="shared" si="101"/>
        <v>0</v>
      </c>
      <c r="V418" s="63">
        <f t="shared" si="102"/>
        <v>0</v>
      </c>
    </row>
    <row r="419" spans="1:24" ht="31.5" hidden="1" outlineLevel="1" x14ac:dyDescent="0.25">
      <c r="A419" s="16" t="s">
        <v>649</v>
      </c>
      <c r="B419" s="28" t="s">
        <v>23</v>
      </c>
      <c r="C419" s="18" t="s">
        <v>17</v>
      </c>
      <c r="D419" s="86"/>
      <c r="E419" s="91"/>
      <c r="F419" s="62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>
        <f t="shared" si="101"/>
        <v>0</v>
      </c>
      <c r="V419" s="63">
        <f t="shared" si="102"/>
        <v>0</v>
      </c>
    </row>
    <row r="420" spans="1:24" ht="31.5" hidden="1" outlineLevel="1" x14ac:dyDescent="0.25">
      <c r="A420" s="16" t="s">
        <v>650</v>
      </c>
      <c r="B420" s="28" t="s">
        <v>25</v>
      </c>
      <c r="C420" s="18" t="s">
        <v>17</v>
      </c>
      <c r="D420" s="86"/>
      <c r="E420" s="91"/>
      <c r="F420" s="62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>
        <f t="shared" si="101"/>
        <v>0</v>
      </c>
      <c r="V420" s="63">
        <f t="shared" si="102"/>
        <v>0</v>
      </c>
    </row>
    <row r="421" spans="1:24" hidden="1" outlineLevel="1" x14ac:dyDescent="0.25">
      <c r="A421" s="16" t="s">
        <v>651</v>
      </c>
      <c r="B421" s="28" t="s">
        <v>408</v>
      </c>
      <c r="C421" s="18" t="s">
        <v>17</v>
      </c>
      <c r="D421" s="86"/>
      <c r="E421" s="91"/>
      <c r="F421" s="62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>
        <f t="shared" si="101"/>
        <v>0</v>
      </c>
      <c r="V421" s="63">
        <f t="shared" si="102"/>
        <v>0</v>
      </c>
    </row>
    <row r="422" spans="1:24" collapsed="1" x14ac:dyDescent="0.25">
      <c r="A422" s="16" t="s">
        <v>652</v>
      </c>
      <c r="B422" s="28" t="s">
        <v>411</v>
      </c>
      <c r="C422" s="18" t="s">
        <v>17</v>
      </c>
      <c r="D422" s="86"/>
      <c r="E422" s="91"/>
      <c r="F422" s="62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>
        <f t="shared" si="101"/>
        <v>0</v>
      </c>
      <c r="V422" s="63">
        <f t="shared" si="102"/>
        <v>0</v>
      </c>
    </row>
    <row r="423" spans="1:24" hidden="1" outlineLevel="1" x14ac:dyDescent="0.25">
      <c r="A423" s="16" t="s">
        <v>653</v>
      </c>
      <c r="B423" s="28" t="s">
        <v>414</v>
      </c>
      <c r="C423" s="18" t="s">
        <v>17</v>
      </c>
      <c r="D423" s="86"/>
      <c r="E423" s="91"/>
      <c r="F423" s="62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>
        <f t="shared" si="101"/>
        <v>0</v>
      </c>
      <c r="V423" s="63">
        <f t="shared" si="102"/>
        <v>0</v>
      </c>
    </row>
    <row r="424" spans="1:24" collapsed="1" x14ac:dyDescent="0.25">
      <c r="A424" s="16" t="s">
        <v>654</v>
      </c>
      <c r="B424" s="28" t="s">
        <v>420</v>
      </c>
      <c r="C424" s="18" t="s">
        <v>17</v>
      </c>
      <c r="D424" s="86"/>
      <c r="E424" s="91"/>
      <c r="F424" s="62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>
        <f t="shared" si="101"/>
        <v>0</v>
      </c>
      <c r="V424" s="63">
        <f t="shared" si="102"/>
        <v>0</v>
      </c>
    </row>
    <row r="425" spans="1:24" hidden="1" outlineLevel="1" x14ac:dyDescent="0.25">
      <c r="A425" s="16" t="s">
        <v>655</v>
      </c>
      <c r="B425" s="28" t="s">
        <v>422</v>
      </c>
      <c r="C425" s="18" t="s">
        <v>17</v>
      </c>
      <c r="D425" s="86"/>
      <c r="E425" s="91"/>
      <c r="F425" s="62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>
        <f t="shared" si="101"/>
        <v>0</v>
      </c>
      <c r="V425" s="63">
        <f t="shared" si="102"/>
        <v>0</v>
      </c>
    </row>
    <row r="426" spans="1:24" ht="31.5" hidden="1" outlineLevel="1" x14ac:dyDescent="0.25">
      <c r="A426" s="16" t="s">
        <v>656</v>
      </c>
      <c r="B426" s="28" t="s">
        <v>425</v>
      </c>
      <c r="C426" s="18" t="s">
        <v>17</v>
      </c>
      <c r="D426" s="86"/>
      <c r="E426" s="91"/>
      <c r="F426" s="62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>
        <f t="shared" si="101"/>
        <v>0</v>
      </c>
      <c r="V426" s="63">
        <f t="shared" si="102"/>
        <v>0</v>
      </c>
    </row>
    <row r="427" spans="1:24" hidden="1" outlineLevel="1" x14ac:dyDescent="0.25">
      <c r="A427" s="16" t="s">
        <v>657</v>
      </c>
      <c r="B427" s="113" t="s">
        <v>41</v>
      </c>
      <c r="C427" s="18" t="s">
        <v>17</v>
      </c>
      <c r="D427" s="86"/>
      <c r="E427" s="91"/>
      <c r="F427" s="62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>
        <f t="shared" si="101"/>
        <v>0</v>
      </c>
      <c r="V427" s="63">
        <f t="shared" si="102"/>
        <v>0</v>
      </c>
    </row>
    <row r="428" spans="1:24" hidden="1" outlineLevel="1" x14ac:dyDescent="0.25">
      <c r="A428" s="16" t="s">
        <v>658</v>
      </c>
      <c r="B428" s="113" t="s">
        <v>43</v>
      </c>
      <c r="C428" s="18" t="s">
        <v>17</v>
      </c>
      <c r="D428" s="86"/>
      <c r="E428" s="91"/>
      <c r="F428" s="62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>
        <f t="shared" si="101"/>
        <v>0</v>
      </c>
      <c r="V428" s="63">
        <f t="shared" si="102"/>
        <v>0</v>
      </c>
    </row>
    <row r="429" spans="1:24" collapsed="1" x14ac:dyDescent="0.25">
      <c r="A429" s="16" t="s">
        <v>28</v>
      </c>
      <c r="B429" s="25" t="s">
        <v>659</v>
      </c>
      <c r="C429" s="18" t="s">
        <v>17</v>
      </c>
      <c r="D429" s="86">
        <v>0</v>
      </c>
      <c r="E429" s="91">
        <v>213.77956180329258</v>
      </c>
      <c r="F429" s="62">
        <v>32.416819367110165</v>
      </c>
      <c r="G429" s="62">
        <v>0</v>
      </c>
      <c r="H429" s="62">
        <v>11.09622609152542</v>
      </c>
      <c r="I429" s="62">
        <v>0</v>
      </c>
      <c r="J429" s="62">
        <v>29.274580000000039</v>
      </c>
      <c r="K429" s="62">
        <v>25.572027201864401</v>
      </c>
      <c r="L429" s="62">
        <v>172.6600152914078</v>
      </c>
      <c r="M429" s="62">
        <v>1.2921864406779662</v>
      </c>
      <c r="N429" s="62">
        <v>7.3318663238877342</v>
      </c>
      <c r="O429" s="62">
        <v>54.876187900128812</v>
      </c>
      <c r="P429" s="62">
        <v>15.288613419192108</v>
      </c>
      <c r="Q429" s="62">
        <v>81.171670899813577</v>
      </c>
      <c r="R429" s="62">
        <v>1.7999999999999996</v>
      </c>
      <c r="S429" s="62">
        <v>0</v>
      </c>
      <c r="T429" s="62">
        <v>0</v>
      </c>
      <c r="U429" s="62">
        <f t="shared" si="101"/>
        <v>409.10845361288744</v>
      </c>
      <c r="V429" s="63">
        <f t="shared" si="102"/>
        <v>483.64768229641578</v>
      </c>
    </row>
    <row r="430" spans="1:24" x14ac:dyDescent="0.25">
      <c r="A430" s="16" t="s">
        <v>30</v>
      </c>
      <c r="B430" s="25" t="s">
        <v>660</v>
      </c>
      <c r="C430" s="18" t="s">
        <v>17</v>
      </c>
      <c r="D430" s="86">
        <f>D431+D432</f>
        <v>0</v>
      </c>
      <c r="E430" s="91">
        <f t="shared" ref="E430:T430" si="105">E431+E432</f>
        <v>0</v>
      </c>
      <c r="F430" s="62">
        <f t="shared" si="105"/>
        <v>0</v>
      </c>
      <c r="G430" s="62">
        <f t="shared" si="105"/>
        <v>71.317722959999998</v>
      </c>
      <c r="H430" s="62">
        <f t="shared" si="105"/>
        <v>0</v>
      </c>
      <c r="I430" s="62">
        <f t="shared" si="105"/>
        <v>0</v>
      </c>
      <c r="J430" s="62">
        <f t="shared" si="105"/>
        <v>1414.3455921843895</v>
      </c>
      <c r="K430" s="62">
        <f t="shared" si="105"/>
        <v>0</v>
      </c>
      <c r="L430" s="62">
        <f t="shared" si="105"/>
        <v>0</v>
      </c>
      <c r="M430" s="62">
        <f t="shared" si="105"/>
        <v>0</v>
      </c>
      <c r="N430" s="62">
        <f t="shared" si="105"/>
        <v>0</v>
      </c>
      <c r="O430" s="62">
        <f t="shared" si="105"/>
        <v>0</v>
      </c>
      <c r="P430" s="62">
        <f t="shared" si="105"/>
        <v>0</v>
      </c>
      <c r="Q430" s="62">
        <f t="shared" si="105"/>
        <v>0</v>
      </c>
      <c r="R430" s="62">
        <f t="shared" si="105"/>
        <v>0</v>
      </c>
      <c r="S430" s="62">
        <f t="shared" si="105"/>
        <v>0</v>
      </c>
      <c r="T430" s="62">
        <f t="shared" si="105"/>
        <v>0</v>
      </c>
      <c r="U430" s="62">
        <f t="shared" si="101"/>
        <v>71.317722959999998</v>
      </c>
      <c r="V430" s="63">
        <f t="shared" si="102"/>
        <v>1414.3455921843895</v>
      </c>
    </row>
    <row r="431" spans="1:24" ht="18.75" x14ac:dyDescent="0.3">
      <c r="A431" s="16" t="s">
        <v>661</v>
      </c>
      <c r="B431" s="26" t="s">
        <v>662</v>
      </c>
      <c r="C431" s="18" t="s">
        <v>17</v>
      </c>
      <c r="D431" s="86">
        <v>0</v>
      </c>
      <c r="E431" s="91">
        <v>0</v>
      </c>
      <c r="F431" s="62">
        <v>0</v>
      </c>
      <c r="G431" s="62">
        <v>71.317722959999998</v>
      </c>
      <c r="H431" s="62">
        <v>0</v>
      </c>
      <c r="I431" s="62">
        <v>0</v>
      </c>
      <c r="J431" s="62">
        <v>1414.3455921843895</v>
      </c>
      <c r="K431" s="62">
        <v>0</v>
      </c>
      <c r="L431" s="62">
        <v>0</v>
      </c>
      <c r="M431" s="62">
        <v>0</v>
      </c>
      <c r="N431" s="62">
        <v>0</v>
      </c>
      <c r="O431" s="62">
        <v>0</v>
      </c>
      <c r="P431" s="62">
        <v>0</v>
      </c>
      <c r="Q431" s="62">
        <v>0</v>
      </c>
      <c r="R431" s="62">
        <v>0</v>
      </c>
      <c r="S431" s="62">
        <v>0</v>
      </c>
      <c r="T431" s="62">
        <v>0</v>
      </c>
      <c r="U431" s="62">
        <f t="shared" si="101"/>
        <v>71.317722959999998</v>
      </c>
      <c r="V431" s="63">
        <f t="shared" si="102"/>
        <v>1414.3455921843895</v>
      </c>
      <c r="W431" s="114"/>
      <c r="X431" s="115"/>
    </row>
    <row r="432" spans="1:24" x14ac:dyDescent="0.25">
      <c r="A432" s="16" t="s">
        <v>663</v>
      </c>
      <c r="B432" s="26" t="s">
        <v>664</v>
      </c>
      <c r="C432" s="18" t="s">
        <v>17</v>
      </c>
      <c r="D432" s="86"/>
      <c r="E432" s="91"/>
      <c r="F432" s="62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>
        <f t="shared" si="101"/>
        <v>0</v>
      </c>
      <c r="V432" s="63">
        <f t="shared" si="102"/>
        <v>0</v>
      </c>
      <c r="W432" s="116"/>
    </row>
    <row r="433" spans="1:22" x14ac:dyDescent="0.25">
      <c r="A433" s="16" t="s">
        <v>46</v>
      </c>
      <c r="B433" s="61" t="s">
        <v>665</v>
      </c>
      <c r="C433" s="18" t="s">
        <v>17</v>
      </c>
      <c r="D433" s="86">
        <f>D434+D435+D436+D437+D438+D443+D444</f>
        <v>325.67570000000001</v>
      </c>
      <c r="E433" s="91">
        <f t="shared" ref="E433:T433" si="106">E434+E435+E436+E437+E438+E443+E444</f>
        <v>200</v>
      </c>
      <c r="F433" s="62">
        <f t="shared" si="106"/>
        <v>0</v>
      </c>
      <c r="G433" s="62">
        <f t="shared" si="106"/>
        <v>0</v>
      </c>
      <c r="H433" s="62">
        <f t="shared" si="106"/>
        <v>74.727550039999997</v>
      </c>
      <c r="I433" s="62">
        <f t="shared" si="106"/>
        <v>0</v>
      </c>
      <c r="J433" s="62">
        <f t="shared" si="106"/>
        <v>0</v>
      </c>
      <c r="K433" s="62">
        <f t="shared" si="106"/>
        <v>0</v>
      </c>
      <c r="L433" s="62">
        <f t="shared" si="106"/>
        <v>0</v>
      </c>
      <c r="M433" s="62">
        <f t="shared" si="106"/>
        <v>0</v>
      </c>
      <c r="N433" s="62">
        <f t="shared" si="106"/>
        <v>0</v>
      </c>
      <c r="O433" s="62">
        <f t="shared" si="106"/>
        <v>0</v>
      </c>
      <c r="P433" s="62">
        <f t="shared" si="106"/>
        <v>0</v>
      </c>
      <c r="Q433" s="62">
        <f t="shared" si="106"/>
        <v>0</v>
      </c>
      <c r="R433" s="62">
        <f t="shared" si="106"/>
        <v>0</v>
      </c>
      <c r="S433" s="62">
        <f t="shared" si="106"/>
        <v>0</v>
      </c>
      <c r="T433" s="62">
        <f t="shared" si="106"/>
        <v>0</v>
      </c>
      <c r="U433" s="62">
        <f t="shared" si="101"/>
        <v>525.67570000000001</v>
      </c>
      <c r="V433" s="63">
        <f t="shared" si="102"/>
        <v>600.40325003999999</v>
      </c>
    </row>
    <row r="434" spans="1:22" x14ac:dyDescent="0.25">
      <c r="A434" s="16" t="s">
        <v>48</v>
      </c>
      <c r="B434" s="25" t="s">
        <v>666</v>
      </c>
      <c r="C434" s="18" t="s">
        <v>17</v>
      </c>
      <c r="D434" s="86"/>
      <c r="E434" s="91"/>
      <c r="F434" s="62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>
        <f t="shared" si="101"/>
        <v>0</v>
      </c>
      <c r="V434" s="63">
        <f t="shared" si="102"/>
        <v>0</v>
      </c>
    </row>
    <row r="435" spans="1:22" x14ac:dyDescent="0.25">
      <c r="A435" s="16" t="s">
        <v>52</v>
      </c>
      <c r="B435" s="25" t="s">
        <v>667</v>
      </c>
      <c r="C435" s="18" t="s">
        <v>17</v>
      </c>
      <c r="D435" s="86"/>
      <c r="E435" s="91"/>
      <c r="F435" s="62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>
        <f t="shared" si="101"/>
        <v>0</v>
      </c>
      <c r="V435" s="63">
        <f t="shared" si="102"/>
        <v>0</v>
      </c>
    </row>
    <row r="436" spans="1:22" x14ac:dyDescent="0.25">
      <c r="A436" s="16" t="s">
        <v>53</v>
      </c>
      <c r="B436" s="25" t="s">
        <v>668</v>
      </c>
      <c r="C436" s="18" t="s">
        <v>17</v>
      </c>
      <c r="D436" s="86"/>
      <c r="E436" s="91"/>
      <c r="F436" s="62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>
        <f t="shared" si="101"/>
        <v>0</v>
      </c>
      <c r="V436" s="63">
        <f t="shared" si="102"/>
        <v>0</v>
      </c>
    </row>
    <row r="437" spans="1:22" x14ac:dyDescent="0.25">
      <c r="A437" s="16" t="s">
        <v>54</v>
      </c>
      <c r="B437" s="25" t="s">
        <v>669</v>
      </c>
      <c r="C437" s="18" t="s">
        <v>17</v>
      </c>
      <c r="D437" s="86">
        <v>325.67570000000001</v>
      </c>
      <c r="E437" s="91">
        <v>200</v>
      </c>
      <c r="F437" s="62">
        <v>0</v>
      </c>
      <c r="G437" s="62">
        <v>0</v>
      </c>
      <c r="H437" s="62">
        <v>74.727550039999997</v>
      </c>
      <c r="I437" s="62">
        <v>0</v>
      </c>
      <c r="J437" s="62">
        <v>0</v>
      </c>
      <c r="K437" s="62">
        <v>0</v>
      </c>
      <c r="L437" s="62">
        <v>0</v>
      </c>
      <c r="M437" s="62">
        <v>0</v>
      </c>
      <c r="N437" s="62">
        <v>0</v>
      </c>
      <c r="O437" s="62">
        <v>0</v>
      </c>
      <c r="P437" s="62">
        <v>0</v>
      </c>
      <c r="Q437" s="62">
        <v>0</v>
      </c>
      <c r="R437" s="62">
        <v>0</v>
      </c>
      <c r="S437" s="62">
        <v>0</v>
      </c>
      <c r="T437" s="62">
        <v>0</v>
      </c>
      <c r="U437" s="62">
        <f t="shared" si="101"/>
        <v>525.67570000000001</v>
      </c>
      <c r="V437" s="63">
        <f t="shared" si="102"/>
        <v>600.40325003999999</v>
      </c>
    </row>
    <row r="438" spans="1:22" x14ac:dyDescent="0.25">
      <c r="A438" s="16" t="s">
        <v>55</v>
      </c>
      <c r="B438" s="25" t="s">
        <v>670</v>
      </c>
      <c r="C438" s="18" t="s">
        <v>17</v>
      </c>
      <c r="D438" s="86"/>
      <c r="E438" s="91"/>
      <c r="F438" s="62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>
        <f t="shared" si="101"/>
        <v>0</v>
      </c>
      <c r="V438" s="63">
        <f t="shared" si="102"/>
        <v>0</v>
      </c>
    </row>
    <row r="439" spans="1:22" x14ac:dyDescent="0.25">
      <c r="A439" s="16" t="s">
        <v>95</v>
      </c>
      <c r="B439" s="26" t="s">
        <v>305</v>
      </c>
      <c r="C439" s="18" t="s">
        <v>17</v>
      </c>
      <c r="D439" s="86"/>
      <c r="E439" s="91"/>
      <c r="F439" s="62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>
        <f t="shared" ref="U439:U444" si="107">D439+E439+F439+G439+I439+K439+M439+O439+Q439+S439</f>
        <v>0</v>
      </c>
      <c r="V439" s="63">
        <f t="shared" ref="V439:V444" si="108">D439+E439+F439+H439+J439+L439+N439+P439+R439+T439</f>
        <v>0</v>
      </c>
    </row>
    <row r="440" spans="1:22" ht="31.5" x14ac:dyDescent="0.25">
      <c r="A440" s="16" t="s">
        <v>671</v>
      </c>
      <c r="B440" s="28" t="s">
        <v>672</v>
      </c>
      <c r="C440" s="18" t="s">
        <v>17</v>
      </c>
      <c r="D440" s="86"/>
      <c r="E440" s="92"/>
      <c r="F440" s="62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>
        <f t="shared" si="107"/>
        <v>0</v>
      </c>
      <c r="V440" s="63">
        <f t="shared" si="108"/>
        <v>0</v>
      </c>
    </row>
    <row r="441" spans="1:22" x14ac:dyDescent="0.25">
      <c r="A441" s="16" t="s">
        <v>97</v>
      </c>
      <c r="B441" s="26" t="s">
        <v>307</v>
      </c>
      <c r="C441" s="18" t="s">
        <v>17</v>
      </c>
      <c r="D441" s="86"/>
      <c r="E441" s="92"/>
      <c r="F441" s="62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>
        <f t="shared" si="107"/>
        <v>0</v>
      </c>
      <c r="V441" s="63">
        <f t="shared" si="108"/>
        <v>0</v>
      </c>
    </row>
    <row r="442" spans="1:22" ht="31.5" x14ac:dyDescent="0.25">
      <c r="A442" s="16" t="s">
        <v>673</v>
      </c>
      <c r="B442" s="28" t="s">
        <v>674</v>
      </c>
      <c r="C442" s="18" t="s">
        <v>17</v>
      </c>
      <c r="D442" s="86"/>
      <c r="E442" s="92"/>
      <c r="F442" s="62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>
        <f t="shared" si="107"/>
        <v>0</v>
      </c>
      <c r="V442" s="63">
        <f t="shared" si="108"/>
        <v>0</v>
      </c>
    </row>
    <row r="443" spans="1:22" x14ac:dyDescent="0.25">
      <c r="A443" s="16" t="s">
        <v>56</v>
      </c>
      <c r="B443" s="25" t="s">
        <v>675</v>
      </c>
      <c r="C443" s="18" t="s">
        <v>17</v>
      </c>
      <c r="D443" s="86"/>
      <c r="E443" s="91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>
        <f t="shared" si="107"/>
        <v>0</v>
      </c>
      <c r="V443" s="63">
        <f t="shared" si="108"/>
        <v>0</v>
      </c>
    </row>
    <row r="444" spans="1:22" ht="16.5" thickBot="1" x14ac:dyDescent="0.3">
      <c r="A444" s="30" t="s">
        <v>57</v>
      </c>
      <c r="B444" s="64" t="s">
        <v>676</v>
      </c>
      <c r="C444" s="32" t="s">
        <v>17</v>
      </c>
      <c r="D444" s="93"/>
      <c r="E444" s="94"/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>
        <f t="shared" si="107"/>
        <v>0</v>
      </c>
      <c r="V444" s="66">
        <f t="shared" si="108"/>
        <v>0</v>
      </c>
    </row>
    <row r="445" spans="1:22" x14ac:dyDescent="0.25">
      <c r="A445" s="8" t="s">
        <v>115</v>
      </c>
      <c r="B445" s="9" t="s">
        <v>108</v>
      </c>
      <c r="C445" s="67" t="s">
        <v>224</v>
      </c>
      <c r="D445" s="95"/>
      <c r="E445" s="68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70"/>
    </row>
    <row r="446" spans="1:22" ht="47.25" x14ac:dyDescent="0.25">
      <c r="A446" s="71" t="s">
        <v>677</v>
      </c>
      <c r="B446" s="25" t="s">
        <v>678</v>
      </c>
      <c r="C446" s="32" t="s">
        <v>17</v>
      </c>
      <c r="D446" s="93">
        <v>0</v>
      </c>
      <c r="E446" s="62">
        <v>0</v>
      </c>
      <c r="F446" s="72">
        <v>0.193248</v>
      </c>
      <c r="G446" s="72">
        <v>0</v>
      </c>
      <c r="H446" s="72">
        <v>11.191435429999999</v>
      </c>
      <c r="I446" s="72">
        <v>0</v>
      </c>
      <c r="J446" s="72">
        <v>0</v>
      </c>
      <c r="K446" s="72">
        <v>12.26971988</v>
      </c>
      <c r="L446" s="72">
        <v>1.1418771800000016</v>
      </c>
      <c r="M446" s="72">
        <v>1.77</v>
      </c>
      <c r="N446" s="72">
        <v>1.77</v>
      </c>
      <c r="O446" s="72">
        <v>4.8837917200000067</v>
      </c>
      <c r="P446" s="72">
        <v>4.8837917200000067</v>
      </c>
      <c r="Q446" s="72">
        <v>0</v>
      </c>
      <c r="R446" s="72">
        <v>0</v>
      </c>
      <c r="S446" s="72">
        <v>0</v>
      </c>
      <c r="T446" s="72">
        <v>0</v>
      </c>
      <c r="U446" s="72">
        <f t="shared" ref="U446:U449" si="109">D446+E446+F446+G446+I446+K446+M446+O446+Q446+S446</f>
        <v>19.116759600000009</v>
      </c>
      <c r="V446" s="73">
        <f t="shared" ref="V446:V449" si="110">D446+E446+F446+H446+J446+L446+N446+P446+R446+T446</f>
        <v>19.180352330000005</v>
      </c>
    </row>
    <row r="447" spans="1:22" x14ac:dyDescent="0.25">
      <c r="A447" s="71" t="s">
        <v>118</v>
      </c>
      <c r="B447" s="26" t="s">
        <v>679</v>
      </c>
      <c r="C447" s="32" t="s">
        <v>17</v>
      </c>
      <c r="D447" s="93"/>
      <c r="E447" s="62"/>
      <c r="F447" s="72"/>
      <c r="G447" s="72"/>
      <c r="H447" s="72"/>
      <c r="I447" s="72"/>
      <c r="J447" s="72"/>
      <c r="K447" s="72"/>
      <c r="L447" s="72"/>
      <c r="M447" s="72"/>
      <c r="N447" s="72"/>
      <c r="O447" s="72"/>
      <c r="P447" s="72"/>
      <c r="Q447" s="72"/>
      <c r="R447" s="72"/>
      <c r="S447" s="72"/>
      <c r="T447" s="72"/>
      <c r="U447" s="72">
        <f t="shared" si="109"/>
        <v>0</v>
      </c>
      <c r="V447" s="73">
        <f t="shared" si="110"/>
        <v>0</v>
      </c>
    </row>
    <row r="448" spans="1:22" ht="31.5" x14ac:dyDescent="0.25">
      <c r="A448" s="71" t="s">
        <v>119</v>
      </c>
      <c r="B448" s="26" t="s">
        <v>680</v>
      </c>
      <c r="C448" s="32" t="s">
        <v>17</v>
      </c>
      <c r="D448" s="93">
        <v>0</v>
      </c>
      <c r="E448" s="62">
        <v>0</v>
      </c>
      <c r="F448" s="72">
        <v>0.193248</v>
      </c>
      <c r="G448" s="72">
        <v>0</v>
      </c>
      <c r="H448" s="72">
        <v>0.85442466000000006</v>
      </c>
      <c r="I448" s="72">
        <v>0</v>
      </c>
      <c r="J448" s="72">
        <v>0</v>
      </c>
      <c r="K448" s="72">
        <v>12.26971988</v>
      </c>
      <c r="L448" s="72">
        <v>1.1418771800000016</v>
      </c>
      <c r="M448" s="72">
        <v>1.77</v>
      </c>
      <c r="N448" s="72">
        <v>1.77</v>
      </c>
      <c r="O448" s="72">
        <v>4.8837917200000067</v>
      </c>
      <c r="P448" s="72">
        <v>4.8837917200000067</v>
      </c>
      <c r="Q448" s="72">
        <v>0</v>
      </c>
      <c r="R448" s="72">
        <v>0</v>
      </c>
      <c r="S448" s="72">
        <v>0</v>
      </c>
      <c r="T448" s="72">
        <v>0</v>
      </c>
      <c r="U448" s="72">
        <f t="shared" si="109"/>
        <v>19.116759600000009</v>
      </c>
      <c r="V448" s="73">
        <f t="shared" si="110"/>
        <v>8.8433415600000078</v>
      </c>
    </row>
    <row r="449" spans="1:22" x14ac:dyDescent="0.25">
      <c r="A449" s="71" t="s">
        <v>120</v>
      </c>
      <c r="B449" s="26" t="s">
        <v>681</v>
      </c>
      <c r="C449" s="32" t="s">
        <v>17</v>
      </c>
      <c r="D449" s="93"/>
      <c r="E449" s="62"/>
      <c r="F449" s="72"/>
      <c r="G449" s="72"/>
      <c r="H449" s="72"/>
      <c r="I449" s="72"/>
      <c r="J449" s="72"/>
      <c r="K449" s="72"/>
      <c r="L449" s="72"/>
      <c r="M449" s="72"/>
      <c r="N449" s="72"/>
      <c r="O449" s="72"/>
      <c r="P449" s="72"/>
      <c r="Q449" s="72"/>
      <c r="R449" s="72"/>
      <c r="S449" s="72"/>
      <c r="T449" s="72"/>
      <c r="U449" s="72">
        <f t="shared" si="109"/>
        <v>0</v>
      </c>
      <c r="V449" s="73">
        <f t="shared" si="110"/>
        <v>0</v>
      </c>
    </row>
    <row r="450" spans="1:22" ht="33" customHeight="1" x14ac:dyDescent="0.25">
      <c r="A450" s="71" t="s">
        <v>121</v>
      </c>
      <c r="B450" s="25" t="s">
        <v>682</v>
      </c>
      <c r="C450" s="58" t="s">
        <v>224</v>
      </c>
      <c r="D450" s="96"/>
      <c r="E450" s="62"/>
      <c r="F450" s="72"/>
      <c r="G450" s="72"/>
      <c r="H450" s="72"/>
      <c r="I450" s="72"/>
      <c r="J450" s="72"/>
      <c r="K450" s="72"/>
      <c r="L450" s="72"/>
      <c r="M450" s="72"/>
      <c r="N450" s="72"/>
      <c r="O450" s="72"/>
      <c r="P450" s="72"/>
      <c r="Q450" s="72"/>
      <c r="R450" s="72"/>
      <c r="S450" s="72"/>
      <c r="T450" s="72"/>
      <c r="U450" s="72"/>
      <c r="V450" s="73"/>
    </row>
    <row r="451" spans="1:22" x14ac:dyDescent="0.25">
      <c r="A451" s="71" t="s">
        <v>683</v>
      </c>
      <c r="B451" s="26" t="s">
        <v>684</v>
      </c>
      <c r="C451" s="32" t="s">
        <v>17</v>
      </c>
      <c r="D451" s="93"/>
      <c r="E451" s="62"/>
      <c r="F451" s="72"/>
      <c r="G451" s="72"/>
      <c r="H451" s="72"/>
      <c r="I451" s="72"/>
      <c r="J451" s="72"/>
      <c r="K451" s="72"/>
      <c r="L451" s="72"/>
      <c r="M451" s="72"/>
      <c r="N451" s="72"/>
      <c r="O451" s="72"/>
      <c r="P451" s="72"/>
      <c r="Q451" s="72"/>
      <c r="R451" s="72"/>
      <c r="S451" s="72"/>
      <c r="T451" s="72"/>
      <c r="U451" s="72">
        <f t="shared" ref="U451:U453" si="111">D451+E451+F451+G451+I451+K451+M451+O451+Q451+S451</f>
        <v>0</v>
      </c>
      <c r="V451" s="73">
        <f t="shared" ref="V451:V453" si="112">D451+E451+F451+H451+J451+L451+N451+P451+R451+T451</f>
        <v>0</v>
      </c>
    </row>
    <row r="452" spans="1:22" x14ac:dyDescent="0.25">
      <c r="A452" s="71" t="s">
        <v>685</v>
      </c>
      <c r="B452" s="26" t="s">
        <v>686</v>
      </c>
      <c r="C452" s="32" t="s">
        <v>17</v>
      </c>
      <c r="D452" s="93"/>
      <c r="E452" s="62"/>
      <c r="F452" s="72"/>
      <c r="G452" s="72"/>
      <c r="H452" s="72"/>
      <c r="I452" s="72"/>
      <c r="J452" s="72"/>
      <c r="K452" s="72"/>
      <c r="L452" s="72"/>
      <c r="M452" s="72"/>
      <c r="N452" s="72"/>
      <c r="O452" s="72"/>
      <c r="P452" s="72"/>
      <c r="Q452" s="72"/>
      <c r="R452" s="72"/>
      <c r="S452" s="72"/>
      <c r="T452" s="72"/>
      <c r="U452" s="72">
        <f t="shared" si="111"/>
        <v>0</v>
      </c>
      <c r="V452" s="73">
        <f t="shared" si="112"/>
        <v>0</v>
      </c>
    </row>
    <row r="453" spans="1:22" ht="16.5" thickBot="1" x14ac:dyDescent="0.3">
      <c r="A453" s="74" t="s">
        <v>687</v>
      </c>
      <c r="B453" s="75" t="s">
        <v>688</v>
      </c>
      <c r="C453" s="38" t="s">
        <v>17</v>
      </c>
      <c r="D453" s="88"/>
      <c r="E453" s="76"/>
      <c r="F453" s="77"/>
      <c r="G453" s="77"/>
      <c r="H453" s="77"/>
      <c r="I453" s="77"/>
      <c r="J453" s="77"/>
      <c r="K453" s="77"/>
      <c r="L453" s="77"/>
      <c r="M453" s="77"/>
      <c r="N453" s="77"/>
      <c r="O453" s="77"/>
      <c r="P453" s="77"/>
      <c r="Q453" s="77"/>
      <c r="R453" s="77"/>
      <c r="S453" s="77"/>
      <c r="T453" s="77"/>
      <c r="U453" s="77">
        <f t="shared" si="111"/>
        <v>0</v>
      </c>
      <c r="V453" s="78">
        <f t="shared" si="112"/>
        <v>0</v>
      </c>
    </row>
    <row r="456" spans="1:22" x14ac:dyDescent="0.25">
      <c r="A456" s="83" t="s">
        <v>689</v>
      </c>
    </row>
    <row r="457" spans="1:22" x14ac:dyDescent="0.25">
      <c r="A457" s="150" t="s">
        <v>690</v>
      </c>
      <c r="B457" s="150"/>
      <c r="C457" s="150"/>
      <c r="D457" s="150"/>
      <c r="E457" s="150"/>
      <c r="F457" s="150"/>
      <c r="G457" s="150"/>
      <c r="H457" s="150"/>
      <c r="I457" s="150"/>
      <c r="J457" s="150"/>
      <c r="K457" s="150"/>
      <c r="L457" s="150"/>
      <c r="M457" s="150"/>
      <c r="N457" s="150"/>
      <c r="O457" s="150"/>
      <c r="P457" s="150"/>
      <c r="Q457" s="150"/>
      <c r="R457" s="150"/>
      <c r="S457" s="150"/>
      <c r="T457" s="150"/>
      <c r="U457" s="150"/>
      <c r="V457" s="150"/>
    </row>
    <row r="458" spans="1:22" x14ac:dyDescent="0.25">
      <c r="A458" s="150" t="s">
        <v>691</v>
      </c>
      <c r="B458" s="150"/>
      <c r="C458" s="150"/>
      <c r="D458" s="150"/>
      <c r="E458" s="150"/>
      <c r="F458" s="150"/>
      <c r="G458" s="150"/>
      <c r="H458" s="150"/>
      <c r="I458" s="150"/>
      <c r="J458" s="150"/>
      <c r="K458" s="150"/>
      <c r="L458" s="150"/>
      <c r="M458" s="150"/>
      <c r="N458" s="150"/>
      <c r="O458" s="150"/>
      <c r="P458" s="150"/>
      <c r="Q458" s="150"/>
      <c r="R458" s="150"/>
      <c r="S458" s="150"/>
      <c r="T458" s="150"/>
      <c r="U458" s="150"/>
      <c r="V458" s="150"/>
    </row>
    <row r="459" spans="1:22" x14ac:dyDescent="0.25">
      <c r="A459" s="150" t="s">
        <v>692</v>
      </c>
      <c r="B459" s="150"/>
      <c r="C459" s="150"/>
      <c r="D459" s="150"/>
      <c r="E459" s="150"/>
      <c r="F459" s="150"/>
      <c r="G459" s="150"/>
      <c r="H459" s="150"/>
      <c r="I459" s="150"/>
      <c r="J459" s="150"/>
      <c r="K459" s="150"/>
      <c r="L459" s="150"/>
      <c r="M459" s="150"/>
      <c r="N459" s="150"/>
      <c r="O459" s="150"/>
      <c r="P459" s="150"/>
      <c r="Q459" s="150"/>
      <c r="R459" s="150"/>
      <c r="S459" s="150"/>
      <c r="T459" s="150"/>
      <c r="U459" s="150"/>
      <c r="V459" s="150"/>
    </row>
    <row r="460" spans="1:22" x14ac:dyDescent="0.25">
      <c r="A460" s="84" t="s">
        <v>693</v>
      </c>
    </row>
    <row r="461" spans="1:22" ht="54" customHeight="1" x14ac:dyDescent="0.25">
      <c r="A461" s="151" t="s">
        <v>694</v>
      </c>
      <c r="B461" s="151"/>
      <c r="C461" s="151"/>
      <c r="D461" s="151"/>
      <c r="E461" s="151"/>
      <c r="F461" s="151"/>
      <c r="G461" s="151"/>
      <c r="H461" s="151"/>
      <c r="I461" s="151"/>
      <c r="J461" s="151"/>
      <c r="K461" s="151"/>
      <c r="L461" s="151"/>
      <c r="M461" s="151"/>
      <c r="N461" s="151"/>
      <c r="O461" s="151"/>
      <c r="P461" s="151"/>
      <c r="Q461" s="151"/>
      <c r="R461" s="151"/>
      <c r="S461" s="151"/>
      <c r="T461" s="151"/>
      <c r="U461" s="151"/>
      <c r="V461" s="151"/>
    </row>
  </sheetData>
  <mergeCells count="37">
    <mergeCell ref="A458:V458"/>
    <mergeCell ref="A459:V459"/>
    <mergeCell ref="A461:V461"/>
    <mergeCell ref="O372:P372"/>
    <mergeCell ref="Q372:R372"/>
    <mergeCell ref="S372:T372"/>
    <mergeCell ref="U372:V372"/>
    <mergeCell ref="A375:B375"/>
    <mergeCell ref="A457:V457"/>
    <mergeCell ref="A166:V166"/>
    <mergeCell ref="A320:V320"/>
    <mergeCell ref="A370:V371"/>
    <mergeCell ref="A372:A373"/>
    <mergeCell ref="B372:B373"/>
    <mergeCell ref="C372:C373"/>
    <mergeCell ref="G372:H372"/>
    <mergeCell ref="I372:J372"/>
    <mergeCell ref="K372:L372"/>
    <mergeCell ref="M372:N372"/>
    <mergeCell ref="A22:V22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S19:T19"/>
    <mergeCell ref="U19:V19"/>
    <mergeCell ref="A18:V18"/>
    <mergeCell ref="A6:V7"/>
    <mergeCell ref="A9:B9"/>
    <mergeCell ref="A12:B12"/>
    <mergeCell ref="A14:B14"/>
    <mergeCell ref="A15:B15"/>
  </mergeCells>
  <printOptions horizontalCentered="1"/>
  <pageMargins left="0" right="0" top="0" bottom="0" header="0" footer="0"/>
  <pageSetup paperSize="8" scale="48" fitToHeight="0" orientation="landscape" r:id="rId1"/>
  <rowBreaks count="2" manualBreakCount="2">
    <brk id="160" max="21" man="1"/>
    <brk id="253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Горбоконь Ольга Викторовна</cp:lastModifiedBy>
  <cp:lastPrinted>2017-03-30T13:18:27Z</cp:lastPrinted>
  <dcterms:created xsi:type="dcterms:W3CDTF">2017-03-28T11:54:45Z</dcterms:created>
  <dcterms:modified xsi:type="dcterms:W3CDTF">2017-03-31T09:41:24Z</dcterms:modified>
</cp:coreProperties>
</file>