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Отчет 4 квартал 2024 года\Направлено В МЭ 14.02.2025\ЧЭ\Форматы отчета\"/>
    </mc:Choice>
  </mc:AlternateContent>
  <bookViews>
    <workbookView xWindow="0" yWindow="0" windowWidth="28800" windowHeight="12300"/>
  </bookViews>
  <sheets>
    <sheet name="11кв истч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'11кв истч'!$A$24:$X$205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'11кв истч'!$A$48:$W$205</definedName>
    <definedName name="Z_03EB9DF4_AC98_4BC6_9F99_BC4E566A59EB_.wvu.FilterData" localSheetId="0" hidden="1">'11кв истч'!$A$48:$W$205</definedName>
    <definedName name="Z_072137E3_9A31_40C6_B2F8_9E0682CF001C_.wvu.FilterData" localSheetId="0" hidden="1">'11кв истч'!$A$48:$W$205</definedName>
    <definedName name="Z_087625E1_6442_4CFE_9ADB_7A5E7D20F421_.wvu.FilterData" localSheetId="0" hidden="1">'11кв истч'!$A$19:$W$215</definedName>
    <definedName name="Z_099F8D69_7585_4416_A0D9_3B92F624255C_.wvu.FilterData" localSheetId="0" hidden="1">'11кв истч'!$A$48:$W$205</definedName>
    <definedName name="Z_1D4769C9_22D3_41D7_BB10_557E5B558A42_.wvu.FilterData" localSheetId="0" hidden="1">'11кв истч'!$A$48:$W$211</definedName>
    <definedName name="Z_2411F0DF_B06E_4B96_B6E2_07231CDB021F_.wvu.FilterData" localSheetId="0" hidden="1">'11кв истч'!$A$24:$X$128</definedName>
    <definedName name="Z_26DAEAC3_92A5_4121_942A_41E1C66C8C7F_.wvu.FilterData" localSheetId="0" hidden="1">'11кв истч'!$A$48:$W$211</definedName>
    <definedName name="Z_28DD50A5_FF68_433B_8BB2_B3B3CEA0C4F3_.wvu.FilterData" localSheetId="0" hidden="1">'11кв истч'!$A$48:$W$211</definedName>
    <definedName name="Z_2AD7D8A5_D91B_4BFF_A9D2_3942C99EEDAD_.wvu.FilterData" localSheetId="0" hidden="1">'11кв истч'!$A$48:$W$211</definedName>
    <definedName name="Z_2B705702_B67B_491C_8E54_4D0D6F3E9453_.wvu.FilterData" localSheetId="0" hidden="1">'11кв истч'!$A$48:$W$209</definedName>
    <definedName name="Z_2B944529_4431_4AE3_A585_21D645644E2B_.wvu.FilterData" localSheetId="0" hidden="1">'11кв истч'!$A$24:$X$205</definedName>
    <definedName name="Z_2B944529_4431_4AE3_A585_21D645644E2B_.wvu.PrintArea" localSheetId="0" hidden="1">'11кв истч'!$A$1:$W$211</definedName>
    <definedName name="Z_2B944529_4431_4AE3_A585_21D645644E2B_.wvu.PrintTitles" localSheetId="0" hidden="1">'11кв истч'!$A:$B,'11кв истч'!$19:$23</definedName>
    <definedName name="Z_2BF31BFA_465C_4F9A_9D42_0A095C5E416C_.wvu.FilterData" localSheetId="0" hidden="1">'11кв истч'!$A$48:$W$205</definedName>
    <definedName name="Z_2D0AFCAA_9364_47AA_B985_49881280DD67_.wvu.FilterData" localSheetId="0" hidden="1">'11кв истч'!$A$48:$W$211</definedName>
    <definedName name="Z_2DB1AFA1_9EED_47A4_81DD_AA83ACAA5BC0_.wvu.FilterData" localSheetId="0" hidden="1">'11кв истч'!$A$24:$X$205</definedName>
    <definedName name="Z_2DB1AFA1_9EED_47A4_81DD_AA83ACAA5BC0_.wvu.PrintArea" localSheetId="0" hidden="1">'11кв истч'!$A$1:$W$211</definedName>
    <definedName name="Z_2DB1AFA1_9EED_47A4_81DD_AA83ACAA5BC0_.wvu.PrintTitles" localSheetId="0" hidden="1">'11кв истч'!$A:$B,'11кв истч'!$19:$23</definedName>
    <definedName name="Z_35E5254D_33D2_4F9E_A1A3_D8A4A840691E_.wvu.FilterData" localSheetId="0" hidden="1">'11кв истч'!$A$48:$W$209</definedName>
    <definedName name="Z_37FDCE4A_6CA4_4AB4_B747_B6F8179F01AF_.wvu.FilterData" localSheetId="0" hidden="1">'11кв истч'!$A$48:$W$211</definedName>
    <definedName name="Z_3DA5BA36_6938_471F_B773_58C819FFA9C8_.wvu.FilterData" localSheetId="0" hidden="1">'11кв истч'!$A$48:$W$205</definedName>
    <definedName name="Z_40AF2882_EE60_4760_BBBA_B54B2DAF72F9_.wvu.FilterData" localSheetId="0" hidden="1">'11кв истч'!$A$48:$W$209</definedName>
    <definedName name="Z_41B76FCA_8ADA_4407_878E_56A7264D83C4_.wvu.FilterData" localSheetId="0" hidden="1">'11кв истч'!$A$48:$W$211</definedName>
    <definedName name="Z_41C0B97A_7C2A_448D_8128_336FADFB8128_.wvu.FilterData" localSheetId="0" hidden="1">'11кв истч'!$A$48:$W$211</definedName>
    <definedName name="Z_434B79F9_CE67_44DF_BBA0_0AA985688936_.wvu.FilterData" localSheetId="0" hidden="1">'11кв истч'!$A$24:$X$205</definedName>
    <definedName name="Z_434B79F9_CE67_44DF_BBA0_0AA985688936_.wvu.PrintArea" localSheetId="0" hidden="1">'11кв истч'!$A$1:$W$211</definedName>
    <definedName name="Z_434B79F9_CE67_44DF_BBA0_0AA985688936_.wvu.PrintTitles" localSheetId="0" hidden="1">'11кв истч'!$A:$B,'11кв истч'!$19:$23</definedName>
    <definedName name="Z_456B260A_4433_4764_B08B_5A07673D1E6C_.wvu.FilterData" localSheetId="0" hidden="1">'11кв истч'!$A$48:$W$205</definedName>
    <definedName name="Z_48A60FB0_9A73_41A3_99DB_17520660C91A_.wvu.FilterData" localSheetId="0" hidden="1">'11кв истч'!$A$24:$X$205</definedName>
    <definedName name="Z_48A60FB0_9A73_41A3_99DB_17520660C91A_.wvu.PrintArea" localSheetId="0" hidden="1">'11кв истч'!$A$1:$W$211</definedName>
    <definedName name="Z_48A60FB0_9A73_41A3_99DB_17520660C91A_.wvu.PrintTitles" localSheetId="0" hidden="1">'11кв истч'!$A:$B,'11кв истч'!$19:$23</definedName>
    <definedName name="Z_4B55D313_9919_45E0_885D_E27F9BA79174_.wvu.FilterData" localSheetId="0" hidden="1">'11кв истч'!$A$48:$W$211</definedName>
    <definedName name="Z_55AAC02E_354B_458A_B57A_9A758D9C24F6_.wvu.FilterData" localSheetId="0" hidden="1">'11кв истч'!$A$48:$W$205</definedName>
    <definedName name="Z_5939E2BE_D513_447E_886D_794B8773EF22_.wvu.FilterData" localSheetId="0" hidden="1">'11кв истч'!$A$48:$W$205</definedName>
    <definedName name="Z_5B2849A4_10D6_4C56_82E3_213F2F39DEE0_.wvu.FilterData" localSheetId="0" hidden="1">'11кв истч'!$A$48:$W$211</definedName>
    <definedName name="Z_5D48D966_D569_49BE_B8D5_CFFF304C931B_.wvu.FilterData" localSheetId="0" hidden="1">'11кв истч'!$A$48:$W$211</definedName>
    <definedName name="Z_5D68B30A_F5AE_47A2_98B4_A896BFA1BCD4_.wvu.FilterData" localSheetId="0" hidden="1">'11кв истч'!$A$48:$W$211</definedName>
    <definedName name="Z_5EADC1CF_ED63_4C90_B528_B134FE0A2319_.wvu.FilterData" localSheetId="0" hidden="1">'11кв истч'!$A$48:$W$211</definedName>
    <definedName name="Z_5F2A370E_836A_4992_942B_22CE95057883_.wvu.FilterData" localSheetId="0" hidden="1">'11кв истч'!$A$48:$W$205</definedName>
    <definedName name="Z_5F39CD15_C553_4CF0_940C_0295EF87970E_.wvu.FilterData" localSheetId="0" hidden="1">'11кв истч'!$A$48:$W$211</definedName>
    <definedName name="Z_638697C3_FF78_4B65_B9E8_EA2C7C52D3B4_.wvu.FilterData" localSheetId="0" hidden="1">'11кв истч'!$A$24:$X$205</definedName>
    <definedName name="Z_638697C3_FF78_4B65_B9E8_EA2C7C52D3B4_.wvu.PrintArea" localSheetId="0" hidden="1">'11кв истч'!$A$1:$W$211</definedName>
    <definedName name="Z_638697C3_FF78_4B65_B9E8_EA2C7C52D3B4_.wvu.PrintTitles" localSheetId="0" hidden="1">'11кв истч'!$A:$B,'11кв истч'!$19:$23</definedName>
    <definedName name="Z_64B0B66B_451D_42B4_98F5_90F4F6D43185_.wvu.FilterData" localSheetId="0" hidden="1">'11кв истч'!$A$48:$W$211</definedName>
    <definedName name="Z_68608AB4_99AC_4E4C_A27D_0DD29BE6EC94_.wvu.FilterData" localSheetId="0" hidden="1">'11кв истч'!$A$48:$W$211</definedName>
    <definedName name="Z_68608AB4_99AC_4E4C_A27D_0DD29BE6EC94_.wvu.PrintArea" localSheetId="0" hidden="1">'11кв истч'!$A$1:$W$211</definedName>
    <definedName name="Z_68608AB4_99AC_4E4C_A27D_0DD29BE6EC94_.wvu.PrintTitles" localSheetId="0" hidden="1">'11кв истч'!$A:$B,'11кв истч'!$19:$23</definedName>
    <definedName name="Z_702FE522_82F0_49A6_943F_84353B6A3E15_.wvu.FilterData" localSheetId="0" hidden="1">'11кв истч'!$A$48:$W$205</definedName>
    <definedName name="Z_74CE0FEA_305F_4C35_BF60_A17DA60785C5_.wvu.FilterData" localSheetId="0" hidden="1">'11кв истч'!$A$24:$X$205</definedName>
    <definedName name="Z_74CE0FEA_305F_4C35_BF60_A17DA60785C5_.wvu.PrintArea" localSheetId="0" hidden="1">'11кв истч'!$A$1:$W$211</definedName>
    <definedName name="Z_74CE0FEA_305F_4C35_BF60_A17DA60785C5_.wvu.PrintTitles" localSheetId="0" hidden="1">'11кв истч'!$A:$B,'11кв истч'!$19:$23</definedName>
    <definedName name="Z_7A5C0ADA_811C_434A_9B3E_CBAB5F597987_.wvu.FilterData" localSheetId="0" hidden="1">'11кв истч'!$A$19:$W$215</definedName>
    <definedName name="Z_7A600714_71D6_47BA_A813_775E7C7D2FBC_.wvu.FilterData" localSheetId="0" hidden="1">'11кв истч'!$A$48:$W$205</definedName>
    <definedName name="Z_7AF98FE0_D761_4DCC_843E_01D5FF3D89E1_.wvu.FilterData" localSheetId="0" hidden="1">'11кв истч'!$A$48:$W$205</definedName>
    <definedName name="Z_7DEB5728_2FB9_407E_AD51_935C096482A6_.wvu.FilterData" localSheetId="0" hidden="1">'11кв истч'!$A$24:$X$128</definedName>
    <definedName name="Z_7DEB5728_2FB9_407E_AD51_935C096482A6_.wvu.PrintArea" localSheetId="0" hidden="1">'11кв истч'!$A$1:$W$211</definedName>
    <definedName name="Z_7DEB5728_2FB9_407E_AD51_935C096482A6_.wvu.PrintTitles" localSheetId="0" hidden="1">'11кв истч'!$A:$B,'11кв истч'!$19:$23</definedName>
    <definedName name="Z_7E305599_5569_4C72_8EEF_755C87DD4A78_.wvu.FilterData" localSheetId="0" hidden="1">'11кв истч'!$A$48:$W$211</definedName>
    <definedName name="Z_802102DC_FBE0_4A84_A4E5_B623C4572B73_.wvu.FilterData" localSheetId="0" hidden="1">'11кв истч'!$A$24:$X$205</definedName>
    <definedName name="Z_802102DC_FBE0_4A84_A4E5_B623C4572B73_.wvu.PrintArea" localSheetId="0" hidden="1">'11кв истч'!$A$1:$W$211</definedName>
    <definedName name="Z_802102DC_FBE0_4A84_A4E5_B623C4572B73_.wvu.PrintTitles" localSheetId="0" hidden="1">'11кв истч'!$A:$B,'11кв истч'!$19:$23</definedName>
    <definedName name="Z_8057ED42_2C94_46D3_B926_5EFD6F7A79E4_.wvu.FilterData" localSheetId="0" hidden="1">'11кв истч'!$A$48:$W$216</definedName>
    <definedName name="Z_82FE6FC8_CA67_4A4B_AF05_E7C978721CCD_.wvu.FilterData" localSheetId="0" hidden="1">'11кв истч'!$A$48:$W$205</definedName>
    <definedName name="Z_83892220_42BE_4E65_B5DD_7312A39A3DC0_.wvu.FilterData" localSheetId="0" hidden="1">'11кв истч'!$A$48:$W$211</definedName>
    <definedName name="Z_84321A1D_5D30_4E68_AC39_2B3966EB8B19_.wvu.FilterData" localSheetId="0" hidden="1">'11кв истч'!$A$48:$W$211</definedName>
    <definedName name="Z_8562E1EA_A7A6_4ECB_965F_7FEF3C69B7FB_.wvu.FilterData" localSheetId="0" hidden="1">'11кв истч'!$A$48:$W$211</definedName>
    <definedName name="Z_8609CDA3_AB64_4E40_9F81_97675513AB4D_.wvu.FilterData" localSheetId="0" hidden="1">'11кв истч'!$A$48:$W$211</definedName>
    <definedName name="Z_86ABB103_B007_4CE7_BE9F_F4EED57FA42A_.wvu.FilterData" localSheetId="0" hidden="1">'11кв истч'!$A$24:$X$205</definedName>
    <definedName name="Z_86ABB103_B007_4CE7_BE9F_F4EED57FA42A_.wvu.PrintArea" localSheetId="0" hidden="1">'11кв истч'!$A$1:$W$211</definedName>
    <definedName name="Z_86ABB103_B007_4CE7_BE9F_F4EED57FA42A_.wvu.PrintTitles" localSheetId="0" hidden="1">'11кв истч'!$A:$B,'11кв истч'!$19:$23</definedName>
    <definedName name="Z_880704C7_F409_41C4_8E00_6A41EAC6D809_.wvu.FilterData" localSheetId="0" hidden="1">'11кв истч'!$A$48:$W$205</definedName>
    <definedName name="Z_887CD72D_476D_4F24_A01E_D0BC250F50FB_.wvu.FilterData" localSheetId="0" hidden="1">'11кв истч'!$A$24:$X$205</definedName>
    <definedName name="Z_8C96D9DD_5E01_4B30_95B0_086CFC2C6C55_.wvu.FilterData" localSheetId="0" hidden="1">'11кв истч'!$A$48:$W$211</definedName>
    <definedName name="Z_8CF66D4F_C382_40A9_9E2A_969FC78174FB_.wvu.FilterData" localSheetId="0" hidden="1">'11кв истч'!$A$48:$W$211</definedName>
    <definedName name="Z_8F1D26EC_2A17_448C_B03E_3E3FACB015C6_.wvu.FilterData" localSheetId="0" hidden="1">'11кв истч'!$A$24:$X$205</definedName>
    <definedName name="Z_8F1D26EC_2A17_448C_B03E_3E3FACB015C6_.wvu.PrintArea" localSheetId="0" hidden="1">'11кв истч'!$A$1:$W$211</definedName>
    <definedName name="Z_8F1D26EC_2A17_448C_B03E_3E3FACB015C6_.wvu.PrintTitles" localSheetId="0" hidden="1">'11кв истч'!$A:$B,'11кв истч'!$19:$23</definedName>
    <definedName name="Z_8F60B858_F6CB_493A_8F80_44A2D25571BD_.wvu.FilterData" localSheetId="0" hidden="1">'11кв истч'!$A$19:$W$215</definedName>
    <definedName name="Z_90F446D3_8F17_4085_80BE_278C9FB5921D_.wvu.FilterData" localSheetId="0" hidden="1">'11кв истч'!$A$48:$W$211</definedName>
    <definedName name="Z_91515713_F106_4382_8189_86D702C61567_.wvu.Cols" localSheetId="0" hidden="1">'11кв истч'!#REF!</definedName>
    <definedName name="Z_91515713_F106_4382_8189_86D702C61567_.wvu.FilterData" localSheetId="0" hidden="1">'11кв истч'!$A$48:$W$211</definedName>
    <definedName name="Z_91515713_F106_4382_8189_86D702C61567_.wvu.PrintArea" localSheetId="0" hidden="1">'11кв истч'!$A$1:$W$48</definedName>
    <definedName name="Z_91515713_F106_4382_8189_86D702C61567_.wvu.PrintTitles" localSheetId="0" hidden="1">'11кв истч'!$19:$23</definedName>
    <definedName name="Z_9196E627_69A3_4CCA_B921_EB1B8553BF72_.wvu.FilterData" localSheetId="0" hidden="1">'11кв истч'!$A$48:$W$209</definedName>
    <definedName name="Z_91B3C248_D769_4FF3_ADD2_66FB1E146DB1_.wvu.FilterData" localSheetId="0" hidden="1">'11кв истч'!$A$48:$W$211</definedName>
    <definedName name="Z_91C6F324_F361_4A8F_B9C3_6FF2051955FB_.wvu.FilterData" localSheetId="0" hidden="1">'11кв истч'!$A$48:$W$211</definedName>
    <definedName name="Z_92A9B708_7856_444B_B4D2_F25F43E6C0C3_.wvu.FilterData" localSheetId="0" hidden="1">'11кв истч'!$A$48:$W$205</definedName>
    <definedName name="Z_96D66BBF_87D4_466D_B500_423361C5C709_.wvu.FilterData" localSheetId="0" hidden="1">'11кв истч'!$A$48:$W$205</definedName>
    <definedName name="Z_97A96CCC_FE99_437D_B8D6_12A96FD7E5E0_.wvu.FilterData" localSheetId="0" hidden="1">'11кв истч'!$A$24:$X$205</definedName>
    <definedName name="Z_992A4BBD_9184_4F17_9E7C_14886515C900_.wvu.FilterData" localSheetId="0" hidden="1">'11кв истч'!$A$48:$W$211</definedName>
    <definedName name="Z_9EB4C06B_C4E3_4FC8_B82B_63B953E6624A_.wvu.FilterData" localSheetId="0" hidden="1">'11кв истч'!$A$48:$W$205</definedName>
    <definedName name="Z_9F5406DC_89AB_4D73_8A15_7589A4B6E17E_.wvu.FilterData" localSheetId="0" hidden="1">'11кв истч'!$A$48:$W$211</definedName>
    <definedName name="Z_A132F0A7_D9B6_4BF3_83AB_B244BEA6BB51_.wvu.FilterData" localSheetId="0" hidden="1">'11кв истч'!$A$48:$W$211</definedName>
    <definedName name="Z_A15C0F21_5131_41E0_AFE4_42812F6B0841_.wvu.FilterData" localSheetId="0" hidden="1">'11кв истч'!$A$24:$X$128</definedName>
    <definedName name="Z_A15C0F21_5131_41E0_AFE4_42812F6B0841_.wvu.PrintArea" localSheetId="0" hidden="1">'11кв истч'!$A$1:$W$211</definedName>
    <definedName name="Z_A15C0F21_5131_41E0_AFE4_42812F6B0841_.wvu.PrintTitles" localSheetId="0" hidden="1">'11кв истч'!$A:$B,'11кв истч'!$19:$23</definedName>
    <definedName name="Z_A26238BE_7791_46AE_8DC7_FDB913DC2957_.wvu.FilterData" localSheetId="0" hidden="1">'11кв истч'!$A$24:$X$205</definedName>
    <definedName name="Z_A26238BE_7791_46AE_8DC7_FDB913DC2957_.wvu.PrintArea" localSheetId="0" hidden="1">'11кв истч'!$A$1:$W$211</definedName>
    <definedName name="Z_A26238BE_7791_46AE_8DC7_FDB913DC2957_.wvu.PrintTitles" localSheetId="0" hidden="1">'11кв истч'!$A:$B,'11кв истч'!$19:$23</definedName>
    <definedName name="Z_A36DA4C0_9581_4E59_95FC_3E8FC0901F8C_.wvu.FilterData" localSheetId="0" hidden="1">'11кв истч'!$A$48:$W$205</definedName>
    <definedName name="Z_A6016254_B165_4134_8764_5CABD680509E_.wvu.FilterData" localSheetId="0" hidden="1">'11кв истч'!$A$24:$X$205</definedName>
    <definedName name="Z_A774B78E_3A44_4F81_9555_CC8B5259AC48_.wvu.FilterData" localSheetId="0" hidden="1">'11кв истч'!#REF!</definedName>
    <definedName name="Z_A7B62BF9_ABB7_4338_A6D7_571B5A7A9746_.wvu.FilterData" localSheetId="0" hidden="1">'11кв истч'!$A$48:$W$211</definedName>
    <definedName name="Z_A9216DE1_6650_4651_9830_13DDA1C2CD91_.wvu.FilterData" localSheetId="0" hidden="1">'11кв истч'!$A$48:$W$205</definedName>
    <definedName name="Z_AB8D6E5A_B563_4E6A_A417_E8622BA78E0B_.wvu.FilterData" localSheetId="0" hidden="1">'11кв истч'!$A$48:$W$209</definedName>
    <definedName name="Z_ACAB5840_BC7D_46E7_958A_C9569DE37B26_.wvu.FilterData" localSheetId="0" hidden="1">'11кв истч'!$A$48:$W$211</definedName>
    <definedName name="Z_AFBDF438_B40A_4684_94F8_56FA1356ADC3_.wvu.FilterData" localSheetId="0" hidden="1">'11кв истч'!$A$48:$W$205</definedName>
    <definedName name="Z_B0FEE8B3_F64E_42FD_B96C_C936F387504C_.wvu.FilterData" localSheetId="0" hidden="1">'11кв истч'!$A$48:$W$211</definedName>
    <definedName name="Z_B5BE75AE_9D7A_4463_90B4_A4B1B19172CB_.wvu.FilterData" localSheetId="0" hidden="1">'11кв истч'!$A$48:$W$211</definedName>
    <definedName name="Z_B7343056_A75A_4C54_8731_E17F57DE7967_.wvu.FilterData" localSheetId="0" hidden="1">'11кв истч'!$A$48:$W$205</definedName>
    <definedName name="Z_B74C834F_88DE_4FBD_9E60_56D6F61CCB0C_.wvu.FilterData" localSheetId="0" hidden="1">'11кв истч'!$A$48:$W$211</definedName>
    <definedName name="Z_B81CE5DD_59C7_4219_9F64_9F23059D6732_.wvu.FilterData" localSheetId="0" hidden="1">'11кв истч'!$A$24:$X$205</definedName>
    <definedName name="Z_B81CE5DD_59C7_4219_9F64_9F23059D6732_.wvu.PrintArea" localSheetId="0" hidden="1">'11кв истч'!$A$1:$W$211</definedName>
    <definedName name="Z_B81CE5DD_59C7_4219_9F64_9F23059D6732_.wvu.PrintTitles" localSheetId="0" hidden="1">'11кв истч'!$A:$B,'11кв истч'!$19:$23</definedName>
    <definedName name="Z_B84EC98E_84AB_4AF0_98C3_5A65C514C6C5_.wvu.FilterData" localSheetId="0" hidden="1">'11кв истч'!$A$48:$W$211</definedName>
    <definedName name="Z_B8C11432_7879_4F6B_96D4_6AB50672E558_.wvu.FilterData" localSheetId="0" hidden="1">'11кв истч'!$A$48:$W$209</definedName>
    <definedName name="Z_BBF0EF1B_DBD8_4492_9CF8_F958D341F225_.wvu.FilterData" localSheetId="0" hidden="1">'11кв истч'!$A$48:$W$211</definedName>
    <definedName name="Z_BE151334_7720_47A8_B744_1F1F36FD5527_.wvu.FilterData" localSheetId="0" hidden="1">'11кв истч'!$A$48:$W$211</definedName>
    <definedName name="Z_BFFE2A37_2C1B_436E_B89F_7510F15CEFB6_.wvu.FilterData" localSheetId="0" hidden="1">'11кв истч'!$A$48:$W$205</definedName>
    <definedName name="Z_C4035866_E753_4E74_BD98_B610EDCCE194_.wvu.FilterData" localSheetId="0" hidden="1">'11кв истч'!$A$24:$X$205</definedName>
    <definedName name="Z_C4035866_E753_4E74_BD98_B610EDCCE194_.wvu.PrintArea" localSheetId="0" hidden="1">'11кв истч'!$A$1:$W$211</definedName>
    <definedName name="Z_C4035866_E753_4E74_BD98_B610EDCCE194_.wvu.PrintTitles" localSheetId="0" hidden="1">'11кв истч'!$A:$B,'11кв истч'!$19:$23</definedName>
    <definedName name="Z_C4127FE5_12E8_464C_B290_602AD096A853_.wvu.FilterData" localSheetId="0" hidden="1">'11кв истч'!$A$48:$W$205</definedName>
    <definedName name="Z_C5EFF124_8741_4FB2_8DFD_FFFD2E175AA6_.wvu.Cols" localSheetId="0" hidden="1">'11кв истч'!#REF!</definedName>
    <definedName name="Z_C5EFF124_8741_4FB2_8DFD_FFFD2E175AA6_.wvu.FilterData" localSheetId="0" hidden="1">'11кв истч'!$A$48:$W$205</definedName>
    <definedName name="Z_C676504B_35FD_4DBE_B657_AE4202CDC300_.wvu.Cols" localSheetId="0" hidden="1">'11кв истч'!#REF!</definedName>
    <definedName name="Z_C676504B_35FD_4DBE_B657_AE4202CDC300_.wvu.FilterData" localSheetId="0" hidden="1">'11кв истч'!$A$48:$W$205</definedName>
    <definedName name="Z_C676504B_35FD_4DBE_B657_AE4202CDC300_.wvu.PrintArea" localSheetId="0" hidden="1">'11кв истч'!$A$1:$W$48</definedName>
    <definedName name="Z_C676504B_35FD_4DBE_B657_AE4202CDC300_.wvu.PrintTitles" localSheetId="0" hidden="1">'11кв истч'!$19:$23</definedName>
    <definedName name="Z_C68088A4_3EB4_46BC_B21F_0EB9395BC3B8_.wvu.FilterData" localSheetId="0" hidden="1">'11кв истч'!$A$48:$W$211</definedName>
    <definedName name="Z_C784D978_84A4_4849_AEF3_4B731E7B807D_.wvu.FilterData" localSheetId="0" hidden="1">'11кв истч'!$A$48:$W$211</definedName>
    <definedName name="Z_C8008826_10AC_4917_AE8D_1FAF506D7F03_.wvu.FilterData" localSheetId="0" hidden="1">'11кв истч'!$A$48:$W$211</definedName>
    <definedName name="Z_CA769590_FE17_45EE_B2BE_AFEDEEB57907_.wvu.FilterData" localSheetId="0" hidden="1">'11кв истч'!$A$48:$W$205</definedName>
    <definedName name="Z_CB37D951_96F5_4AE8_99D2_D7A8085BE3F7_.wvu.FilterData" localSheetId="0" hidden="1">'11кв истч'!$A$48:$W$211</definedName>
    <definedName name="Z_CBCE1805_078A_40E0_B01A_2A86DFDA611F_.wvu.FilterData" localSheetId="0" hidden="1">'11кв истч'!$A$48:$W$209</definedName>
    <definedName name="Z_CC123666_CB75_43B7_BE8D_6AA4F2C525E2_.wvu.FilterData" localSheetId="0" hidden="1">'11кв истч'!$A$48:$W$205</definedName>
    <definedName name="Z_CD2BBFCB_F678_40DB_8294_B16D7E70A3F2_.wvu.FilterData" localSheetId="0" hidden="1">'11кв истч'!$A$48:$W$205</definedName>
    <definedName name="Z_D2510616_5538_4496_B8B3_EFACE99A621B_.wvu.FilterData" localSheetId="0" hidden="1">'11кв истч'!$A$48:$W$211</definedName>
    <definedName name="Z_D35C68D5_4AB4_4876_B7AC_DB5808787904_.wvu.FilterData" localSheetId="0" hidden="1">'11кв истч'!$A$48:$W$211</definedName>
    <definedName name="Z_D3DBB31F_2638_4B8E_8CBC_AE53EAEE53E8_.wvu.FilterData" localSheetId="0" hidden="1">'11кв истч'!$A$48:$W$211</definedName>
    <definedName name="Z_D75BC309_B09E_4B7B_BA44_54BA8EF52625_.wvu.FilterData" localSheetId="0" hidden="1">'11кв истч'!$A$24:$X$205</definedName>
    <definedName name="Z_D9B944C6_F153_4481_A7FC_38A6B3438A84_.wvu.FilterData" localSheetId="0" hidden="1">'11кв истч'!$A$48:$W$211</definedName>
    <definedName name="Z_DA122019_8AEE_403B_8CA9_CE2DE64BEB84_.wvu.FilterData" localSheetId="0" hidden="1">'11кв истч'!$A$48:$W$205</definedName>
    <definedName name="Z_DE9A4A19_2B5F_40D3_AC7B_9CBC28641CAC_.wvu.FilterData" localSheetId="0" hidden="1">'11кв истч'!$A$48:$W$211</definedName>
    <definedName name="Z_E044C467_E737_4DD1_A683_090AEE546589_.wvu.FilterData" localSheetId="0" hidden="1">'11кв истч'!$A$48:$W$211</definedName>
    <definedName name="Z_E0A1C828_9A96_441D_8BE7_6BCFC0EF9B3D_.wvu.FilterData" localSheetId="0" hidden="1">'11кв истч'!$A$48:$W$211</definedName>
    <definedName name="Z_E0F715AC_EC95_4989_9B43_95240978CE30_.wvu.FilterData" localSheetId="0" hidden="1">'11кв истч'!$A$48:$W$205</definedName>
    <definedName name="Z_E222F804_7F63_4CAB_BA7F_EB015BC276B9_.wvu.FilterData" localSheetId="0" hidden="1">'11кв истч'!$A$48:$W$216</definedName>
    <definedName name="Z_E26A94BD_FBAC_41ED_8339_7D59AFA7B3CD_.wvu.FilterData" localSheetId="0" hidden="1">'11кв истч'!$A$48:$W$205</definedName>
    <definedName name="Z_E2760D9D_711F_48FF_88BA_568697ED1953_.wvu.FilterData" localSheetId="0" hidden="1">'11кв истч'!$A$48:$W$209</definedName>
    <definedName name="Z_E35C38A5_5727_4360_B062_90A9188B0F56_.wvu.FilterData" localSheetId="0" hidden="1">'11кв истч'!$A$48:$W$211</definedName>
    <definedName name="Z_E6561C9A_632C_41BB_8A75_C9A4FA81ADE6_.wvu.FilterData" localSheetId="0" hidden="1">'11кв истч'!$A$24:$X$128</definedName>
    <definedName name="Z_E67E8D2C_C698_4923_AE59_CA6766696DF8_.wvu.FilterData" localSheetId="0" hidden="1">'11кв истч'!$A$48:$W$205</definedName>
    <definedName name="Z_E8F36E3D_6729_4114_942B_5226BE6574BA_.wvu.FilterData" localSheetId="0" hidden="1">'11кв истч'!$A$48:$W$205</definedName>
    <definedName name="Z_E9C71993_3DA8_42BC_B3BF_66DEC161149F_.wvu.FilterData" localSheetId="0" hidden="1">'11кв истч'!$A$48:$W$205</definedName>
    <definedName name="Z_EDE0ED8E_E34E_4BB0_ABEA_40847C828F8F_.wvu.FilterData" localSheetId="0" hidden="1">'11кв истч'!$A$48:$W$211</definedName>
    <definedName name="Z_F1AA8E75_AC05_4FC1_B5E1_D271B0A93A4F_.wvu.FilterData" localSheetId="0" hidden="1">'11кв истч'!$A$24:$X$205</definedName>
    <definedName name="Z_F29DD04C_48E6_48FE_90D7_16D4A05BCFB2_.wvu.FilterData" localSheetId="0" hidden="1">'11кв истч'!$A$24:$X$205</definedName>
    <definedName name="Z_F29DD04C_48E6_48FE_90D7_16D4A05BCFB2_.wvu.PrintArea" localSheetId="0" hidden="1">'11кв истч'!$A$1:$W$211</definedName>
    <definedName name="Z_F29DD04C_48E6_48FE_90D7_16D4A05BCFB2_.wvu.PrintTitles" localSheetId="0" hidden="1">'11кв истч'!$A:$B,'11кв истч'!$19:$23</definedName>
    <definedName name="Z_F2ABD8EA_6DB7_43F4_9C2F_C38CCCDBB3FD_.wvu.FilterData" localSheetId="0" hidden="1">'11кв истч'!$A$48:$W$211</definedName>
    <definedName name="Z_F76F23A2_F414_4A2E_84E8_865337660174_.wvu.FilterData" localSheetId="0" hidden="1">'11кв истч'!$A$48:$W$211</definedName>
    <definedName name="Z_F979D6CF_076C_43BF_8A89_212D37CD2E24_.wvu.FilterData" localSheetId="0" hidden="1">'11кв истч'!$A$48:$W$211</definedName>
    <definedName name="Z_F98F2E63_0546_4C4F_8D46_045300C4EEF7_.wvu.FilterData" localSheetId="0" hidden="1">'11кв истч'!$A$48:$W$211</definedName>
    <definedName name="Z_FB08CD6B_30AF_4D5D_BBA2_72A2A4786C23_.wvu.FilterData" localSheetId="0" hidden="1">'11кв истч'!$A$48:$W$211</definedName>
    <definedName name="Z_FF0BECDC_6018_439F_BA8A_653BFFBC84E9_.wvu.FilterData" localSheetId="0" hidden="1">'11кв истч'!$A$48:$W$205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_xlnm.Print_Titles" localSheetId="0">'11кв истч'!$A:$B,'11кв истч'!$19:$23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'11кв истч'!$A$1:$W$211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200" i="1" l="1"/>
  <c r="L198" i="1"/>
  <c r="F198" i="1"/>
  <c r="F176" i="1" s="1"/>
  <c r="F41" i="1" s="1"/>
  <c r="R41" i="1" s="1"/>
  <c r="M198" i="1"/>
  <c r="K198" i="1"/>
  <c r="E198" i="1"/>
  <c r="E176" i="1" s="1"/>
  <c r="E41" i="1" s="1"/>
  <c r="O197" i="1"/>
  <c r="O196" i="1"/>
  <c r="O195" i="1"/>
  <c r="O194" i="1"/>
  <c r="O193" i="1"/>
  <c r="O192" i="1"/>
  <c r="O191" i="1"/>
  <c r="O190" i="1"/>
  <c r="O189" i="1"/>
  <c r="O188" i="1"/>
  <c r="O187" i="1"/>
  <c r="O186" i="1"/>
  <c r="O185" i="1"/>
  <c r="O184" i="1"/>
  <c r="O183" i="1"/>
  <c r="O182" i="1"/>
  <c r="O181" i="1"/>
  <c r="O180" i="1"/>
  <c r="O179" i="1"/>
  <c r="O178" i="1"/>
  <c r="O177" i="1"/>
  <c r="M176" i="1"/>
  <c r="K176" i="1"/>
  <c r="K41" i="1" s="1"/>
  <c r="O175" i="1"/>
  <c r="O174" i="1"/>
  <c r="O173" i="1"/>
  <c r="O172" i="1"/>
  <c r="O171" i="1"/>
  <c r="O170" i="1"/>
  <c r="O169" i="1"/>
  <c r="O168" i="1"/>
  <c r="O167" i="1"/>
  <c r="O166" i="1"/>
  <c r="O165" i="1"/>
  <c r="O164" i="1"/>
  <c r="O163" i="1"/>
  <c r="O162" i="1"/>
  <c r="O161" i="1"/>
  <c r="O160" i="1"/>
  <c r="O159" i="1"/>
  <c r="O158" i="1"/>
  <c r="O157" i="1"/>
  <c r="O156" i="1"/>
  <c r="O155" i="1"/>
  <c r="O154" i="1"/>
  <c r="O153" i="1"/>
  <c r="O152" i="1"/>
  <c r="O151" i="1"/>
  <c r="O150" i="1"/>
  <c r="O149" i="1"/>
  <c r="O148" i="1"/>
  <c r="O147" i="1"/>
  <c r="O146" i="1"/>
  <c r="O145" i="1"/>
  <c r="O144" i="1"/>
  <c r="O143" i="1"/>
  <c r="O142" i="1"/>
  <c r="O141" i="1"/>
  <c r="O140" i="1"/>
  <c r="O139" i="1"/>
  <c r="O138" i="1"/>
  <c r="O137" i="1"/>
  <c r="V136" i="1"/>
  <c r="T136" i="1"/>
  <c r="R136" i="1"/>
  <c r="P136" i="1"/>
  <c r="D136" i="1"/>
  <c r="T135" i="1"/>
  <c r="R135" i="1"/>
  <c r="T134" i="1"/>
  <c r="R134" i="1"/>
  <c r="P134" i="1"/>
  <c r="T133" i="1"/>
  <c r="R133" i="1"/>
  <c r="T132" i="1"/>
  <c r="R132" i="1"/>
  <c r="V132" i="1"/>
  <c r="I131" i="1"/>
  <c r="T131" i="1"/>
  <c r="R131" i="1"/>
  <c r="V130" i="1"/>
  <c r="T130" i="1"/>
  <c r="R130" i="1"/>
  <c r="P130" i="1"/>
  <c r="D130" i="1"/>
  <c r="S130" i="1" s="1"/>
  <c r="T129" i="1"/>
  <c r="F128" i="1"/>
  <c r="F32" i="1" s="1"/>
  <c r="P129" i="1"/>
  <c r="D129" i="1"/>
  <c r="Q129" i="1" s="1"/>
  <c r="J128" i="1"/>
  <c r="J32" i="1" s="1"/>
  <c r="W127" i="1"/>
  <c r="V127" i="1"/>
  <c r="U127" i="1"/>
  <c r="T127" i="1"/>
  <c r="S127" i="1"/>
  <c r="R127" i="1"/>
  <c r="Q127" i="1"/>
  <c r="P127" i="1"/>
  <c r="O127" i="1"/>
  <c r="N127" i="1"/>
  <c r="R126" i="1"/>
  <c r="P126" i="1"/>
  <c r="R125" i="1"/>
  <c r="P125" i="1"/>
  <c r="T124" i="1"/>
  <c r="R124" i="1"/>
  <c r="V123" i="1"/>
  <c r="T123" i="1"/>
  <c r="R123" i="1"/>
  <c r="R122" i="1"/>
  <c r="I122" i="1"/>
  <c r="P122" i="1"/>
  <c r="T121" i="1"/>
  <c r="R121" i="1"/>
  <c r="P121" i="1"/>
  <c r="T120" i="1"/>
  <c r="V120" i="1"/>
  <c r="T119" i="1"/>
  <c r="K116" i="1"/>
  <c r="K30" i="1" s="1"/>
  <c r="F116" i="1"/>
  <c r="V119" i="1"/>
  <c r="M116" i="1"/>
  <c r="M30" i="1" s="1"/>
  <c r="D118" i="1"/>
  <c r="R118" i="1"/>
  <c r="L116" i="1"/>
  <c r="T117" i="1"/>
  <c r="R117" i="1"/>
  <c r="P117" i="1"/>
  <c r="W115" i="1"/>
  <c r="V115" i="1"/>
  <c r="U115" i="1"/>
  <c r="T115" i="1"/>
  <c r="S115" i="1"/>
  <c r="R115" i="1"/>
  <c r="Q115" i="1"/>
  <c r="P115" i="1"/>
  <c r="O115" i="1"/>
  <c r="W114" i="1"/>
  <c r="V114" i="1"/>
  <c r="U114" i="1"/>
  <c r="T114" i="1"/>
  <c r="S114" i="1"/>
  <c r="R114" i="1"/>
  <c r="Q114" i="1"/>
  <c r="P114" i="1"/>
  <c r="O114" i="1"/>
  <c r="N114" i="1"/>
  <c r="P113" i="1"/>
  <c r="M113" i="1"/>
  <c r="L113" i="1"/>
  <c r="K113" i="1"/>
  <c r="K29" i="1" s="1"/>
  <c r="J113" i="1"/>
  <c r="I113" i="1"/>
  <c r="H113" i="1"/>
  <c r="V113" i="1" s="1"/>
  <c r="G113" i="1"/>
  <c r="F113" i="1"/>
  <c r="E113" i="1"/>
  <c r="D113" i="1"/>
  <c r="O113" i="1" s="1"/>
  <c r="W111" i="1"/>
  <c r="V111" i="1"/>
  <c r="U111" i="1"/>
  <c r="T111" i="1"/>
  <c r="S111" i="1"/>
  <c r="R111" i="1"/>
  <c r="Q111" i="1"/>
  <c r="P111" i="1"/>
  <c r="O111" i="1"/>
  <c r="N111" i="1"/>
  <c r="M110" i="1"/>
  <c r="L110" i="1"/>
  <c r="K110" i="1"/>
  <c r="J110" i="1"/>
  <c r="I110" i="1"/>
  <c r="H110" i="1"/>
  <c r="V110" i="1" s="1"/>
  <c r="G110" i="1"/>
  <c r="F110" i="1"/>
  <c r="E110" i="1"/>
  <c r="P110" i="1" s="1"/>
  <c r="D110" i="1"/>
  <c r="S110" i="1" s="1"/>
  <c r="T109" i="1"/>
  <c r="I108" i="1"/>
  <c r="R108" i="1"/>
  <c r="K106" i="1"/>
  <c r="P107" i="1"/>
  <c r="L106" i="1"/>
  <c r="W105" i="1"/>
  <c r="V105" i="1"/>
  <c r="U105" i="1"/>
  <c r="T105" i="1"/>
  <c r="S105" i="1"/>
  <c r="R105" i="1"/>
  <c r="Q105" i="1"/>
  <c r="P105" i="1"/>
  <c r="O105" i="1"/>
  <c r="N105" i="1"/>
  <c r="V104" i="1"/>
  <c r="T104" i="1"/>
  <c r="R104" i="1"/>
  <c r="P104" i="1"/>
  <c r="T103" i="1"/>
  <c r="V103" i="1"/>
  <c r="T102" i="1"/>
  <c r="V102" i="1"/>
  <c r="T101" i="1"/>
  <c r="V101" i="1"/>
  <c r="D101" i="1"/>
  <c r="Q101" i="1" s="1"/>
  <c r="R101" i="1"/>
  <c r="P101" i="1"/>
  <c r="V100" i="1"/>
  <c r="T100" i="1"/>
  <c r="R100" i="1"/>
  <c r="P100" i="1"/>
  <c r="M98" i="1"/>
  <c r="M97" i="1" s="1"/>
  <c r="T99" i="1"/>
  <c r="W96" i="1"/>
  <c r="V96" i="1"/>
  <c r="U96" i="1"/>
  <c r="T96" i="1"/>
  <c r="S96" i="1"/>
  <c r="R96" i="1"/>
  <c r="Q96" i="1"/>
  <c r="P96" i="1"/>
  <c r="O96" i="1"/>
  <c r="N96" i="1"/>
  <c r="T95" i="1"/>
  <c r="I95" i="1"/>
  <c r="R95" i="1"/>
  <c r="R94" i="1"/>
  <c r="V94" i="1"/>
  <c r="K90" i="1"/>
  <c r="K89" i="1" s="1"/>
  <c r="R93" i="1"/>
  <c r="T92" i="1"/>
  <c r="R92" i="1"/>
  <c r="P92" i="1"/>
  <c r="T91" i="1"/>
  <c r="R91" i="1"/>
  <c r="I87" i="1"/>
  <c r="R87" i="1"/>
  <c r="V86" i="1"/>
  <c r="R86" i="1"/>
  <c r="P86" i="1"/>
  <c r="I85" i="1"/>
  <c r="T84" i="1"/>
  <c r="K82" i="1"/>
  <c r="K80" i="1" s="1"/>
  <c r="R84" i="1"/>
  <c r="P84" i="1"/>
  <c r="T83" i="1"/>
  <c r="R83" i="1"/>
  <c r="W81" i="1"/>
  <c r="V81" i="1"/>
  <c r="U81" i="1"/>
  <c r="T81" i="1"/>
  <c r="S81" i="1"/>
  <c r="R81" i="1"/>
  <c r="Q81" i="1"/>
  <c r="P81" i="1"/>
  <c r="O81" i="1"/>
  <c r="N81" i="1"/>
  <c r="L78" i="1"/>
  <c r="K78" i="1"/>
  <c r="R79" i="1"/>
  <c r="P79" i="1"/>
  <c r="M78" i="1"/>
  <c r="J78" i="1"/>
  <c r="F78" i="1"/>
  <c r="E78" i="1"/>
  <c r="P78" i="1" s="1"/>
  <c r="W77" i="1"/>
  <c r="V77" i="1"/>
  <c r="U77" i="1"/>
  <c r="T77" i="1"/>
  <c r="S77" i="1"/>
  <c r="R77" i="1"/>
  <c r="Q77" i="1"/>
  <c r="P77" i="1"/>
  <c r="O77" i="1"/>
  <c r="T76" i="1"/>
  <c r="L74" i="1"/>
  <c r="G74" i="1"/>
  <c r="R75" i="1"/>
  <c r="V75" i="1"/>
  <c r="K74" i="1"/>
  <c r="L71" i="1"/>
  <c r="K71" i="1"/>
  <c r="I72" i="1"/>
  <c r="I71" i="1" s="1"/>
  <c r="G71" i="1"/>
  <c r="T71" i="1" s="1"/>
  <c r="R72" i="1"/>
  <c r="M71" i="1"/>
  <c r="J71" i="1"/>
  <c r="F71" i="1"/>
  <c r="R71" i="1" s="1"/>
  <c r="E71" i="1"/>
  <c r="P71" i="1" s="1"/>
  <c r="W70" i="1"/>
  <c r="V70" i="1"/>
  <c r="U70" i="1"/>
  <c r="T70" i="1"/>
  <c r="S70" i="1"/>
  <c r="R70" i="1"/>
  <c r="Q70" i="1"/>
  <c r="P70" i="1"/>
  <c r="O70" i="1"/>
  <c r="N70" i="1"/>
  <c r="T69" i="1"/>
  <c r="R69" i="1"/>
  <c r="P69" i="1"/>
  <c r="M68" i="1"/>
  <c r="K68" i="1"/>
  <c r="K67" i="1" s="1"/>
  <c r="J68" i="1"/>
  <c r="J67" i="1" s="1"/>
  <c r="F68" i="1"/>
  <c r="R68" i="1" s="1"/>
  <c r="E68" i="1"/>
  <c r="W65" i="1"/>
  <c r="V65" i="1"/>
  <c r="U65" i="1"/>
  <c r="T65" i="1"/>
  <c r="S65" i="1"/>
  <c r="R65" i="1"/>
  <c r="Q65" i="1"/>
  <c r="P65" i="1"/>
  <c r="O65" i="1"/>
  <c r="N65" i="1"/>
  <c r="W64" i="1"/>
  <c r="V64" i="1"/>
  <c r="U64" i="1"/>
  <c r="T64" i="1"/>
  <c r="S64" i="1"/>
  <c r="R64" i="1"/>
  <c r="Q64" i="1"/>
  <c r="P64" i="1"/>
  <c r="O64" i="1"/>
  <c r="N64" i="1"/>
  <c r="W63" i="1"/>
  <c r="M63" i="1"/>
  <c r="L63" i="1"/>
  <c r="T63" i="1" s="1"/>
  <c r="K63" i="1"/>
  <c r="J63" i="1"/>
  <c r="I63" i="1"/>
  <c r="H63" i="1"/>
  <c r="G63" i="1"/>
  <c r="F63" i="1"/>
  <c r="R63" i="1" s="1"/>
  <c r="E63" i="1"/>
  <c r="P63" i="1" s="1"/>
  <c r="D63" i="1"/>
  <c r="O63" i="1" s="1"/>
  <c r="R62" i="1"/>
  <c r="T62" i="1"/>
  <c r="V62" i="1"/>
  <c r="V61" i="1"/>
  <c r="T61" i="1"/>
  <c r="P61" i="1"/>
  <c r="R60" i="1"/>
  <c r="P60" i="1"/>
  <c r="V59" i="1"/>
  <c r="T59" i="1"/>
  <c r="T58" i="1"/>
  <c r="V58" i="1"/>
  <c r="R58" i="1"/>
  <c r="P58" i="1"/>
  <c r="I57" i="1"/>
  <c r="T57" i="1"/>
  <c r="R57" i="1"/>
  <c r="V57" i="1"/>
  <c r="V56" i="1"/>
  <c r="R56" i="1"/>
  <c r="V55" i="1"/>
  <c r="T55" i="1"/>
  <c r="T53" i="1"/>
  <c r="V53" i="1"/>
  <c r="V52" i="1"/>
  <c r="P52" i="1"/>
  <c r="D52" i="1"/>
  <c r="Q52" i="1" s="1"/>
  <c r="W47" i="1"/>
  <c r="V47" i="1"/>
  <c r="U47" i="1"/>
  <c r="T47" i="1"/>
  <c r="S47" i="1"/>
  <c r="R47" i="1"/>
  <c r="Q47" i="1"/>
  <c r="P47" i="1"/>
  <c r="O47" i="1"/>
  <c r="N47" i="1"/>
  <c r="M46" i="1"/>
  <c r="K46" i="1"/>
  <c r="W45" i="1"/>
  <c r="U45" i="1"/>
  <c r="O45" i="1"/>
  <c r="M45" i="1"/>
  <c r="V45" i="1" s="1"/>
  <c r="L45" i="1"/>
  <c r="K45" i="1"/>
  <c r="J45" i="1"/>
  <c r="I45" i="1"/>
  <c r="N45" i="1" s="1"/>
  <c r="H45" i="1"/>
  <c r="G45" i="1"/>
  <c r="T45" i="1" s="1"/>
  <c r="F45" i="1"/>
  <c r="S45" i="1" s="1"/>
  <c r="E45" i="1"/>
  <c r="P45" i="1" s="1"/>
  <c r="D45" i="1"/>
  <c r="Q45" i="1" s="1"/>
  <c r="M44" i="1"/>
  <c r="L44" i="1"/>
  <c r="K44" i="1"/>
  <c r="R44" i="1" s="1"/>
  <c r="J44" i="1"/>
  <c r="I44" i="1"/>
  <c r="H44" i="1"/>
  <c r="G44" i="1"/>
  <c r="T44" i="1" s="1"/>
  <c r="F44" i="1"/>
  <c r="E44" i="1"/>
  <c r="P44" i="1" s="1"/>
  <c r="D44" i="1"/>
  <c r="O44" i="1" s="1"/>
  <c r="W43" i="1"/>
  <c r="O43" i="1"/>
  <c r="M43" i="1"/>
  <c r="L43" i="1"/>
  <c r="K43" i="1"/>
  <c r="J43" i="1"/>
  <c r="I43" i="1"/>
  <c r="H43" i="1"/>
  <c r="V43" i="1" s="1"/>
  <c r="G43" i="1"/>
  <c r="T43" i="1" s="1"/>
  <c r="F43" i="1"/>
  <c r="E43" i="1"/>
  <c r="D43" i="1"/>
  <c r="N43" i="1" s="1"/>
  <c r="W42" i="1"/>
  <c r="Q42" i="1"/>
  <c r="M42" i="1"/>
  <c r="L42" i="1"/>
  <c r="K42" i="1"/>
  <c r="J42" i="1"/>
  <c r="I42" i="1"/>
  <c r="H42" i="1"/>
  <c r="V42" i="1" s="1"/>
  <c r="G42" i="1"/>
  <c r="T42" i="1" s="1"/>
  <c r="F42" i="1"/>
  <c r="R42" i="1" s="1"/>
  <c r="E42" i="1"/>
  <c r="P42" i="1" s="1"/>
  <c r="D42" i="1"/>
  <c r="O42" i="1" s="1"/>
  <c r="M41" i="1"/>
  <c r="W40" i="1"/>
  <c r="V40" i="1"/>
  <c r="U40" i="1"/>
  <c r="T40" i="1"/>
  <c r="S40" i="1"/>
  <c r="R40" i="1"/>
  <c r="Q40" i="1"/>
  <c r="P40" i="1"/>
  <c r="O40" i="1"/>
  <c r="N40" i="1"/>
  <c r="W39" i="1"/>
  <c r="V39" i="1"/>
  <c r="U39" i="1"/>
  <c r="T39" i="1"/>
  <c r="S39" i="1"/>
  <c r="R39" i="1"/>
  <c r="Q39" i="1"/>
  <c r="P39" i="1"/>
  <c r="O39" i="1"/>
  <c r="N39" i="1"/>
  <c r="W38" i="1"/>
  <c r="V38" i="1"/>
  <c r="U38" i="1"/>
  <c r="T38" i="1"/>
  <c r="S38" i="1"/>
  <c r="R38" i="1"/>
  <c r="Q38" i="1"/>
  <c r="P38" i="1"/>
  <c r="O38" i="1"/>
  <c r="N38" i="1"/>
  <c r="W37" i="1"/>
  <c r="V37" i="1"/>
  <c r="U37" i="1"/>
  <c r="T37" i="1"/>
  <c r="S37" i="1"/>
  <c r="R37" i="1"/>
  <c r="Q37" i="1"/>
  <c r="P37" i="1"/>
  <c r="O37" i="1"/>
  <c r="N37" i="1"/>
  <c r="W36" i="1"/>
  <c r="V36" i="1"/>
  <c r="U36" i="1"/>
  <c r="T36" i="1"/>
  <c r="S36" i="1"/>
  <c r="R36" i="1"/>
  <c r="Q36" i="1"/>
  <c r="P36" i="1"/>
  <c r="O36" i="1"/>
  <c r="N36" i="1"/>
  <c r="W35" i="1"/>
  <c r="V35" i="1"/>
  <c r="U35" i="1"/>
  <c r="T35" i="1"/>
  <c r="S35" i="1"/>
  <c r="R35" i="1"/>
  <c r="Q35" i="1"/>
  <c r="P35" i="1"/>
  <c r="O35" i="1"/>
  <c r="N35" i="1"/>
  <c r="W34" i="1"/>
  <c r="V34" i="1"/>
  <c r="U34" i="1"/>
  <c r="T34" i="1"/>
  <c r="S34" i="1"/>
  <c r="R34" i="1"/>
  <c r="Q34" i="1"/>
  <c r="P34" i="1"/>
  <c r="O34" i="1"/>
  <c r="N34" i="1"/>
  <c r="W33" i="1"/>
  <c r="V33" i="1"/>
  <c r="U33" i="1"/>
  <c r="T33" i="1"/>
  <c r="S33" i="1"/>
  <c r="R33" i="1"/>
  <c r="Q33" i="1"/>
  <c r="P33" i="1"/>
  <c r="O33" i="1"/>
  <c r="N33" i="1"/>
  <c r="V31" i="1"/>
  <c r="N31" i="1"/>
  <c r="M31" i="1"/>
  <c r="L31" i="1"/>
  <c r="K31" i="1"/>
  <c r="J31" i="1"/>
  <c r="I31" i="1"/>
  <c r="H31" i="1"/>
  <c r="G31" i="1"/>
  <c r="T31" i="1" s="1"/>
  <c r="F31" i="1"/>
  <c r="S31" i="1" s="1"/>
  <c r="E31" i="1"/>
  <c r="D31" i="1"/>
  <c r="U31" i="1" s="1"/>
  <c r="L30" i="1"/>
  <c r="V29" i="1"/>
  <c r="M29" i="1"/>
  <c r="L29" i="1"/>
  <c r="J29" i="1"/>
  <c r="I29" i="1"/>
  <c r="H29" i="1"/>
  <c r="F29" i="1"/>
  <c r="S29" i="1" s="1"/>
  <c r="E29" i="1"/>
  <c r="P29" i="1" s="1"/>
  <c r="D29" i="1"/>
  <c r="O29" i="1" s="1"/>
  <c r="B24" i="1"/>
  <c r="C24" i="1" s="1"/>
  <c r="D24" i="1" s="1"/>
  <c r="E24" i="1" s="1"/>
  <c r="F24" i="1" s="1"/>
  <c r="G24" i="1" s="1"/>
  <c r="H24" i="1" s="1"/>
  <c r="I24" i="1" s="1"/>
  <c r="J24" i="1" s="1"/>
  <c r="K24" i="1" s="1"/>
  <c r="L24" i="1" s="1"/>
  <c r="M24" i="1" s="1"/>
  <c r="K88" i="1" l="1"/>
  <c r="K28" i="1" s="1"/>
  <c r="L176" i="1"/>
  <c r="L41" i="1" s="1"/>
  <c r="L46" i="1"/>
  <c r="R32" i="1"/>
  <c r="P75" i="1"/>
  <c r="P94" i="1"/>
  <c r="W29" i="1"/>
  <c r="O31" i="1"/>
  <c r="W31" i="1"/>
  <c r="Q43" i="1"/>
  <c r="U44" i="1"/>
  <c r="T56" i="1"/>
  <c r="I60" i="1"/>
  <c r="G68" i="1"/>
  <c r="G67" i="1" s="1"/>
  <c r="H68" i="1"/>
  <c r="D79" i="1"/>
  <c r="U79" i="1" s="1"/>
  <c r="V92" i="1"/>
  <c r="T93" i="1"/>
  <c r="G98" i="1"/>
  <c r="G97" i="1" s="1"/>
  <c r="K98" i="1"/>
  <c r="K97" i="1" s="1"/>
  <c r="T108" i="1"/>
  <c r="W113" i="1"/>
  <c r="G116" i="1"/>
  <c r="V117" i="1"/>
  <c r="R120" i="1"/>
  <c r="D121" i="1"/>
  <c r="W121" i="1" s="1"/>
  <c r="V121" i="1"/>
  <c r="V125" i="1"/>
  <c r="V126" i="1"/>
  <c r="I130" i="1"/>
  <c r="O130" i="1"/>
  <c r="K128" i="1"/>
  <c r="K32" i="1" s="1"/>
  <c r="P132" i="1"/>
  <c r="D134" i="1"/>
  <c r="S134" i="1" s="1"/>
  <c r="V134" i="1"/>
  <c r="I136" i="1"/>
  <c r="T199" i="1"/>
  <c r="T198" i="1" s="1"/>
  <c r="Q31" i="1"/>
  <c r="N42" i="1"/>
  <c r="U42" i="1"/>
  <c r="U43" i="1"/>
  <c r="N44" i="1"/>
  <c r="V44" i="1"/>
  <c r="W44" i="1"/>
  <c r="E46" i="1"/>
  <c r="M54" i="1"/>
  <c r="P57" i="1"/>
  <c r="V60" i="1"/>
  <c r="L73" i="1"/>
  <c r="I83" i="1"/>
  <c r="V84" i="1"/>
  <c r="F82" i="1"/>
  <c r="F80" i="1" s="1"/>
  <c r="I92" i="1"/>
  <c r="I93" i="1"/>
  <c r="G90" i="1"/>
  <c r="G89" i="1" s="1"/>
  <c r="R103" i="1"/>
  <c r="M106" i="1"/>
  <c r="J116" i="1"/>
  <c r="J30" i="1" s="1"/>
  <c r="V118" i="1"/>
  <c r="W118" i="1" s="1"/>
  <c r="T122" i="1"/>
  <c r="V124" i="1"/>
  <c r="R129" i="1"/>
  <c r="I133" i="1"/>
  <c r="D53" i="1"/>
  <c r="S53" i="1" s="1"/>
  <c r="K54" i="1"/>
  <c r="K51" i="1" s="1"/>
  <c r="W130" i="1"/>
  <c r="N29" i="1"/>
  <c r="S42" i="1"/>
  <c r="S43" i="1"/>
  <c r="S44" i="1"/>
  <c r="R45" i="1"/>
  <c r="F46" i="1"/>
  <c r="R46" i="1" s="1"/>
  <c r="I52" i="1"/>
  <c r="E54" i="1"/>
  <c r="D57" i="1"/>
  <c r="D59" i="1"/>
  <c r="Q59" i="1" s="1"/>
  <c r="V63" i="1"/>
  <c r="M74" i="1"/>
  <c r="M73" i="1" s="1"/>
  <c r="I84" i="1"/>
  <c r="T85" i="1"/>
  <c r="T87" i="1"/>
  <c r="E106" i="1"/>
  <c r="P108" i="1"/>
  <c r="I109" i="1"/>
  <c r="T110" i="1"/>
  <c r="T118" i="1"/>
  <c r="I120" i="1"/>
  <c r="P120" i="1"/>
  <c r="D132" i="1"/>
  <c r="I135" i="1"/>
  <c r="R116" i="1"/>
  <c r="F30" i="1"/>
  <c r="R30" i="1" s="1"/>
  <c r="T74" i="1"/>
  <c r="R61" i="1"/>
  <c r="D61" i="1"/>
  <c r="R80" i="1"/>
  <c r="I103" i="1"/>
  <c r="P103" i="1"/>
  <c r="F106" i="1"/>
  <c r="R106" i="1" s="1"/>
  <c r="R107" i="1"/>
  <c r="Q29" i="1"/>
  <c r="I53" i="1"/>
  <c r="P53" i="1"/>
  <c r="F54" i="1"/>
  <c r="R54" i="1" s="1"/>
  <c r="D55" i="1"/>
  <c r="P87" i="1"/>
  <c r="V87" i="1"/>
  <c r="T113" i="1"/>
  <c r="G29" i="1"/>
  <c r="J51" i="1"/>
  <c r="I55" i="1"/>
  <c r="J54" i="1"/>
  <c r="P54" i="1" s="1"/>
  <c r="P55" i="1"/>
  <c r="T60" i="1"/>
  <c r="T75" i="1"/>
  <c r="P135" i="1"/>
  <c r="V135" i="1"/>
  <c r="D135" i="1"/>
  <c r="E128" i="1"/>
  <c r="I56" i="1"/>
  <c r="U59" i="1"/>
  <c r="D62" i="1"/>
  <c r="D75" i="1"/>
  <c r="F90" i="1"/>
  <c r="I99" i="1"/>
  <c r="J98" i="1"/>
  <c r="J97" i="1" s="1"/>
  <c r="P99" i="1"/>
  <c r="W52" i="1"/>
  <c r="S52" i="1"/>
  <c r="N52" i="1"/>
  <c r="O52" i="1" s="1"/>
  <c r="T52" i="1"/>
  <c r="U52" i="1" s="1"/>
  <c r="Q53" i="1"/>
  <c r="W53" i="1"/>
  <c r="L54" i="1"/>
  <c r="L51" i="1" s="1"/>
  <c r="R55" i="1"/>
  <c r="P56" i="1"/>
  <c r="I58" i="1"/>
  <c r="R59" i="1"/>
  <c r="P68" i="1"/>
  <c r="E67" i="1"/>
  <c r="L68" i="1"/>
  <c r="I69" i="1"/>
  <c r="I68" i="1" s="1"/>
  <c r="I67" i="1" s="1"/>
  <c r="P76" i="1"/>
  <c r="D76" i="1"/>
  <c r="E74" i="1"/>
  <c r="I91" i="1"/>
  <c r="J90" i="1"/>
  <c r="J89" i="1" s="1"/>
  <c r="D94" i="1"/>
  <c r="I102" i="1"/>
  <c r="P102" i="1"/>
  <c r="P109" i="1"/>
  <c r="D56" i="1"/>
  <c r="I59" i="1"/>
  <c r="N59" i="1" s="1"/>
  <c r="O59" i="1" s="1"/>
  <c r="P59" i="1"/>
  <c r="P83" i="1"/>
  <c r="D83" i="1"/>
  <c r="E82" i="1"/>
  <c r="R85" i="1"/>
  <c r="G82" i="1"/>
  <c r="T86" i="1"/>
  <c r="D86" i="1"/>
  <c r="R119" i="1"/>
  <c r="D119" i="1"/>
  <c r="D58" i="1"/>
  <c r="J74" i="1"/>
  <c r="J73" i="1" s="1"/>
  <c r="J66" i="1" s="1"/>
  <c r="I76" i="1"/>
  <c r="T94" i="1"/>
  <c r="R29" i="1"/>
  <c r="P31" i="1"/>
  <c r="R31" i="1"/>
  <c r="P43" i="1"/>
  <c r="R43" i="1"/>
  <c r="Q44" i="1"/>
  <c r="E51" i="1"/>
  <c r="M51" i="1"/>
  <c r="R53" i="1"/>
  <c r="G54" i="1"/>
  <c r="S59" i="1"/>
  <c r="I61" i="1"/>
  <c r="F67" i="1"/>
  <c r="P72" i="1"/>
  <c r="F74" i="1"/>
  <c r="R76" i="1"/>
  <c r="G78" i="1"/>
  <c r="T78" i="1" s="1"/>
  <c r="T79" i="1"/>
  <c r="J82" i="1"/>
  <c r="J80" i="1" s="1"/>
  <c r="M82" i="1"/>
  <c r="M80" i="1" s="1"/>
  <c r="P91" i="1"/>
  <c r="D91" i="1"/>
  <c r="E90" i="1"/>
  <c r="P95" i="1"/>
  <c r="V95" i="1"/>
  <c r="R52" i="1"/>
  <c r="I62" i="1"/>
  <c r="P62" i="1"/>
  <c r="M67" i="1"/>
  <c r="M66" i="1" s="1"/>
  <c r="K73" i="1"/>
  <c r="K66" i="1" s="1"/>
  <c r="K50" i="1" s="1"/>
  <c r="I75" i="1"/>
  <c r="I74" i="1" s="1"/>
  <c r="R78" i="1"/>
  <c r="N79" i="1"/>
  <c r="Q79" i="1"/>
  <c r="P93" i="1"/>
  <c r="V93" i="1"/>
  <c r="I94" i="1"/>
  <c r="H98" i="1"/>
  <c r="V99" i="1"/>
  <c r="W101" i="1"/>
  <c r="S101" i="1"/>
  <c r="U101" i="1"/>
  <c r="R102" i="1"/>
  <c r="D102" i="1"/>
  <c r="T107" i="1"/>
  <c r="G106" i="1"/>
  <c r="T106" i="1" s="1"/>
  <c r="R109" i="1"/>
  <c r="S118" i="1"/>
  <c r="U118" i="1"/>
  <c r="Q118" i="1"/>
  <c r="V122" i="1"/>
  <c r="Q57" i="1"/>
  <c r="N63" i="1"/>
  <c r="U63" i="1"/>
  <c r="Q63" i="1"/>
  <c r="S63" i="1"/>
  <c r="T72" i="1"/>
  <c r="I79" i="1"/>
  <c r="I78" i="1" s="1"/>
  <c r="O79" i="1"/>
  <c r="W79" i="1"/>
  <c r="P85" i="1"/>
  <c r="V85" i="1"/>
  <c r="I86" i="1"/>
  <c r="M90" i="1"/>
  <c r="M89" i="1" s="1"/>
  <c r="M88" i="1" s="1"/>
  <c r="M28" i="1" s="1"/>
  <c r="D92" i="1"/>
  <c r="R99" i="1"/>
  <c r="F98" i="1"/>
  <c r="D100" i="1"/>
  <c r="I101" i="1"/>
  <c r="N101" i="1" s="1"/>
  <c r="O101" i="1" s="1"/>
  <c r="D104" i="1"/>
  <c r="N110" i="1"/>
  <c r="U110" i="1"/>
  <c r="Q110" i="1"/>
  <c r="W110" i="1"/>
  <c r="O110" i="1"/>
  <c r="R113" i="1"/>
  <c r="D117" i="1"/>
  <c r="P118" i="1"/>
  <c r="E116" i="1"/>
  <c r="I118" i="1"/>
  <c r="N118" i="1" s="1"/>
  <c r="O118" i="1" s="1"/>
  <c r="S121" i="1"/>
  <c r="T126" i="1"/>
  <c r="I126" i="1"/>
  <c r="N136" i="1"/>
  <c r="U136" i="1"/>
  <c r="Q136" i="1"/>
  <c r="S136" i="1"/>
  <c r="W136" i="1"/>
  <c r="O136" i="1"/>
  <c r="L82" i="1"/>
  <c r="L80" i="1" s="1"/>
  <c r="L90" i="1"/>
  <c r="L89" i="1" s="1"/>
  <c r="L88" i="1" s="1"/>
  <c r="L28" i="1" s="1"/>
  <c r="E98" i="1"/>
  <c r="D99" i="1"/>
  <c r="L98" i="1"/>
  <c r="L97" i="1" s="1"/>
  <c r="I100" i="1"/>
  <c r="D103" i="1"/>
  <c r="I104" i="1"/>
  <c r="I107" i="1"/>
  <c r="J106" i="1"/>
  <c r="P106" i="1" s="1"/>
  <c r="V108" i="1"/>
  <c r="N113" i="1"/>
  <c r="U113" i="1"/>
  <c r="Q113" i="1"/>
  <c r="S113" i="1"/>
  <c r="I124" i="1"/>
  <c r="P124" i="1"/>
  <c r="R128" i="1"/>
  <c r="L128" i="1"/>
  <c r="L32" i="1" s="1"/>
  <c r="I129" i="1"/>
  <c r="R110" i="1"/>
  <c r="I119" i="1"/>
  <c r="P119" i="1"/>
  <c r="I123" i="1"/>
  <c r="P123" i="1"/>
  <c r="T125" i="1"/>
  <c r="D125" i="1"/>
  <c r="W129" i="1"/>
  <c r="S129" i="1"/>
  <c r="O129" i="1"/>
  <c r="U129" i="1"/>
  <c r="N129" i="1"/>
  <c r="M128" i="1"/>
  <c r="M32" i="1" s="1"/>
  <c r="V129" i="1"/>
  <c r="G198" i="1"/>
  <c r="P133" i="1"/>
  <c r="V133" i="1"/>
  <c r="D133" i="1"/>
  <c r="N134" i="1"/>
  <c r="Q134" i="1"/>
  <c r="I199" i="1"/>
  <c r="I198" i="1" s="1"/>
  <c r="J198" i="1"/>
  <c r="D107" i="1"/>
  <c r="V109" i="1"/>
  <c r="I117" i="1"/>
  <c r="D120" i="1"/>
  <c r="I121" i="1"/>
  <c r="D124" i="1"/>
  <c r="I125" i="1"/>
  <c r="G128" i="1"/>
  <c r="P131" i="1"/>
  <c r="V131" i="1"/>
  <c r="D131" i="1"/>
  <c r="D128" i="1" s="1"/>
  <c r="N132" i="1"/>
  <c r="U132" i="1"/>
  <c r="Q132" i="1"/>
  <c r="I134" i="1"/>
  <c r="O134" i="1"/>
  <c r="P199" i="1"/>
  <c r="P198" i="1" s="1"/>
  <c r="D123" i="1"/>
  <c r="N130" i="1"/>
  <c r="U130" i="1"/>
  <c r="Q130" i="1"/>
  <c r="I132" i="1"/>
  <c r="R199" i="1"/>
  <c r="R198" i="1" s="1"/>
  <c r="I128" i="1" l="1"/>
  <c r="I32" i="1" s="1"/>
  <c r="Q121" i="1"/>
  <c r="I82" i="1"/>
  <c r="I80" i="1" s="1"/>
  <c r="W59" i="1"/>
  <c r="N53" i="1"/>
  <c r="O53" i="1" s="1"/>
  <c r="D84" i="1"/>
  <c r="D126" i="1"/>
  <c r="D69" i="1"/>
  <c r="U57" i="1"/>
  <c r="S57" i="1"/>
  <c r="W57" i="1"/>
  <c r="O57" i="1"/>
  <c r="N57" i="1"/>
  <c r="W134" i="1"/>
  <c r="N121" i="1"/>
  <c r="O121" i="1" s="1"/>
  <c r="U134" i="1"/>
  <c r="I106" i="1"/>
  <c r="T97" i="1"/>
  <c r="U121" i="1"/>
  <c r="H116" i="1"/>
  <c r="D122" i="1"/>
  <c r="N122" i="1" s="1"/>
  <c r="O122" i="1" s="1"/>
  <c r="D93" i="1"/>
  <c r="Q93" i="1" s="1"/>
  <c r="V69" i="1"/>
  <c r="R82" i="1"/>
  <c r="U53" i="1"/>
  <c r="I54" i="1"/>
  <c r="I51" i="1" s="1"/>
  <c r="D87" i="1"/>
  <c r="S87" i="1" s="1"/>
  <c r="W132" i="1"/>
  <c r="O132" i="1"/>
  <c r="S132" i="1"/>
  <c r="V79" i="1"/>
  <c r="H78" i="1"/>
  <c r="V78" i="1" s="1"/>
  <c r="D95" i="1"/>
  <c r="S95" i="1" s="1"/>
  <c r="D60" i="1"/>
  <c r="D54" i="1" s="1"/>
  <c r="H54" i="1"/>
  <c r="T116" i="1"/>
  <c r="G30" i="1"/>
  <c r="T30" i="1" s="1"/>
  <c r="S79" i="1"/>
  <c r="D78" i="1"/>
  <c r="U107" i="1"/>
  <c r="Q107" i="1"/>
  <c r="N107" i="1"/>
  <c r="O107" i="1" s="1"/>
  <c r="S107" i="1"/>
  <c r="K27" i="1"/>
  <c r="K26" i="1" s="1"/>
  <c r="K25" i="1" s="1"/>
  <c r="K49" i="1"/>
  <c r="K48" i="1" s="1"/>
  <c r="N92" i="1"/>
  <c r="O92" i="1" s="1"/>
  <c r="U92" i="1"/>
  <c r="Q92" i="1"/>
  <c r="S92" i="1"/>
  <c r="W92" i="1"/>
  <c r="I73" i="1"/>
  <c r="S91" i="1"/>
  <c r="D90" i="1"/>
  <c r="U91" i="1"/>
  <c r="Q91" i="1"/>
  <c r="N91" i="1"/>
  <c r="O91" i="1" s="1"/>
  <c r="T54" i="1"/>
  <c r="G51" i="1"/>
  <c r="P82" i="1"/>
  <c r="E80" i="1"/>
  <c r="P80" i="1" s="1"/>
  <c r="V76" i="1"/>
  <c r="H74" i="1"/>
  <c r="U55" i="1"/>
  <c r="Q55" i="1"/>
  <c r="S55" i="1"/>
  <c r="W55" i="1"/>
  <c r="N55" i="1"/>
  <c r="O55" i="1" s="1"/>
  <c r="U123" i="1"/>
  <c r="Q123" i="1"/>
  <c r="W123" i="1"/>
  <c r="N123" i="1"/>
  <c r="O123" i="1" s="1"/>
  <c r="S123" i="1"/>
  <c r="H128" i="1"/>
  <c r="W93" i="1"/>
  <c r="S93" i="1"/>
  <c r="U93" i="1"/>
  <c r="H90" i="1"/>
  <c r="V91" i="1"/>
  <c r="W91" i="1" s="1"/>
  <c r="R74" i="1"/>
  <c r="F73" i="1"/>
  <c r="R73" i="1" s="1"/>
  <c r="R67" i="1"/>
  <c r="S83" i="1"/>
  <c r="Q83" i="1"/>
  <c r="U83" i="1"/>
  <c r="N83" i="1"/>
  <c r="O83" i="1" s="1"/>
  <c r="U62" i="1"/>
  <c r="Q62" i="1"/>
  <c r="W62" i="1"/>
  <c r="N62" i="1"/>
  <c r="O62" i="1" s="1"/>
  <c r="S62" i="1"/>
  <c r="S60" i="1"/>
  <c r="U60" i="1"/>
  <c r="J50" i="1"/>
  <c r="F51" i="1"/>
  <c r="T128" i="1"/>
  <c r="G32" i="1"/>
  <c r="T32" i="1" s="1"/>
  <c r="W120" i="1"/>
  <c r="S120" i="1"/>
  <c r="Q120" i="1"/>
  <c r="N120" i="1"/>
  <c r="O120" i="1" s="1"/>
  <c r="U120" i="1"/>
  <c r="S128" i="1"/>
  <c r="N128" i="1"/>
  <c r="Q128" i="1"/>
  <c r="D32" i="1"/>
  <c r="U128" i="1"/>
  <c r="O128" i="1"/>
  <c r="U117" i="1"/>
  <c r="Q117" i="1"/>
  <c r="S117" i="1"/>
  <c r="N117" i="1"/>
  <c r="O117" i="1" s="1"/>
  <c r="D116" i="1"/>
  <c r="W117" i="1"/>
  <c r="W122" i="1"/>
  <c r="S122" i="1"/>
  <c r="U122" i="1"/>
  <c r="Q122" i="1"/>
  <c r="N86" i="1"/>
  <c r="U86" i="1"/>
  <c r="Q86" i="1"/>
  <c r="W86" i="1"/>
  <c r="O86" i="1"/>
  <c r="S86" i="1"/>
  <c r="I90" i="1"/>
  <c r="I89" i="1" s="1"/>
  <c r="W135" i="1"/>
  <c r="S135" i="1"/>
  <c r="O135" i="1"/>
  <c r="Q135" i="1"/>
  <c r="N135" i="1"/>
  <c r="U135" i="1"/>
  <c r="W87" i="1"/>
  <c r="N87" i="1"/>
  <c r="O87" i="1" s="1"/>
  <c r="I116" i="1"/>
  <c r="I30" i="1" s="1"/>
  <c r="U125" i="1"/>
  <c r="Q125" i="1"/>
  <c r="S125" i="1"/>
  <c r="N125" i="1"/>
  <c r="O125" i="1" s="1"/>
  <c r="W125" i="1"/>
  <c r="P116" i="1"/>
  <c r="E30" i="1"/>
  <c r="P30" i="1" s="1"/>
  <c r="U100" i="1"/>
  <c r="Q100" i="1"/>
  <c r="S100" i="1"/>
  <c r="N100" i="1"/>
  <c r="O100" i="1" s="1"/>
  <c r="W100" i="1"/>
  <c r="V199" i="1"/>
  <c r="V198" i="1" s="1"/>
  <c r="H198" i="1"/>
  <c r="W124" i="1"/>
  <c r="S124" i="1"/>
  <c r="Q124" i="1"/>
  <c r="U124" i="1"/>
  <c r="N124" i="1"/>
  <c r="O124" i="1" s="1"/>
  <c r="J176" i="1"/>
  <c r="J41" i="1" s="1"/>
  <c r="P41" i="1" s="1"/>
  <c r="J46" i="1"/>
  <c r="P46" i="1" s="1"/>
  <c r="G176" i="1"/>
  <c r="G41" i="1" s="1"/>
  <c r="T41" i="1" s="1"/>
  <c r="G46" i="1"/>
  <c r="T46" i="1" s="1"/>
  <c r="W99" i="1"/>
  <c r="S99" i="1"/>
  <c r="D98" i="1"/>
  <c r="Q99" i="1"/>
  <c r="U99" i="1"/>
  <c r="N99" i="1"/>
  <c r="O99" i="1" s="1"/>
  <c r="R98" i="1"/>
  <c r="F97" i="1"/>
  <c r="R97" i="1" s="1"/>
  <c r="U102" i="1"/>
  <c r="Q102" i="1"/>
  <c r="W102" i="1"/>
  <c r="S102" i="1"/>
  <c r="N102" i="1"/>
  <c r="O102" i="1" s="1"/>
  <c r="V98" i="1"/>
  <c r="H97" i="1"/>
  <c r="V97" i="1" s="1"/>
  <c r="V68" i="1"/>
  <c r="T90" i="1"/>
  <c r="U119" i="1"/>
  <c r="Q119" i="1"/>
  <c r="W119" i="1"/>
  <c r="N119" i="1"/>
  <c r="O119" i="1" s="1"/>
  <c r="S119" i="1"/>
  <c r="G80" i="1"/>
  <c r="T80" i="1" s="1"/>
  <c r="T82" i="1"/>
  <c r="H82" i="1"/>
  <c r="V83" i="1"/>
  <c r="W83" i="1" s="1"/>
  <c r="W56" i="1"/>
  <c r="S56" i="1"/>
  <c r="N56" i="1"/>
  <c r="O56" i="1" s="1"/>
  <c r="Q56" i="1"/>
  <c r="U56" i="1"/>
  <c r="N94" i="1"/>
  <c r="U94" i="1"/>
  <c r="Q94" i="1"/>
  <c r="W94" i="1"/>
  <c r="O94" i="1"/>
  <c r="S94" i="1"/>
  <c r="E73" i="1"/>
  <c r="P73" i="1" s="1"/>
  <c r="P74" i="1"/>
  <c r="I66" i="1"/>
  <c r="I98" i="1"/>
  <c r="I97" i="1" s="1"/>
  <c r="T29" i="1"/>
  <c r="U29" i="1"/>
  <c r="H106" i="1"/>
  <c r="V106" i="1" s="1"/>
  <c r="V107" i="1"/>
  <c r="W107" i="1" s="1"/>
  <c r="W95" i="1"/>
  <c r="U95" i="1"/>
  <c r="Q95" i="1"/>
  <c r="N95" i="1"/>
  <c r="O95" i="1" s="1"/>
  <c r="H71" i="1"/>
  <c r="V71" i="1" s="1"/>
  <c r="V72" i="1"/>
  <c r="P51" i="1"/>
  <c r="W58" i="1"/>
  <c r="S58" i="1"/>
  <c r="N58" i="1"/>
  <c r="O58" i="1" s="1"/>
  <c r="U58" i="1"/>
  <c r="Q58" i="1"/>
  <c r="P67" i="1"/>
  <c r="E66" i="1"/>
  <c r="P66" i="1" s="1"/>
  <c r="N75" i="1"/>
  <c r="U75" i="1"/>
  <c r="Q75" i="1"/>
  <c r="D74" i="1"/>
  <c r="W75" i="1"/>
  <c r="O75" i="1"/>
  <c r="S75" i="1"/>
  <c r="W131" i="1"/>
  <c r="S131" i="1"/>
  <c r="O131" i="1"/>
  <c r="Q131" i="1"/>
  <c r="U131" i="1"/>
  <c r="N131" i="1"/>
  <c r="D199" i="1"/>
  <c r="D109" i="1"/>
  <c r="I176" i="1"/>
  <c r="I41" i="1" s="1"/>
  <c r="I46" i="1"/>
  <c r="W133" i="1"/>
  <c r="S133" i="1"/>
  <c r="O133" i="1"/>
  <c r="Q133" i="1"/>
  <c r="U133" i="1"/>
  <c r="N133" i="1"/>
  <c r="D108" i="1"/>
  <c r="D106" i="1" s="1"/>
  <c r="W103" i="1"/>
  <c r="S103" i="1"/>
  <c r="O103" i="1"/>
  <c r="Q103" i="1"/>
  <c r="N103" i="1"/>
  <c r="U103" i="1"/>
  <c r="P98" i="1"/>
  <c r="E97" i="1"/>
  <c r="P97" i="1" s="1"/>
  <c r="V116" i="1"/>
  <c r="H30" i="1"/>
  <c r="V30" i="1" s="1"/>
  <c r="U104" i="1"/>
  <c r="Q104" i="1"/>
  <c r="O104" i="1"/>
  <c r="S104" i="1"/>
  <c r="N104" i="1"/>
  <c r="W104" i="1"/>
  <c r="D85" i="1"/>
  <c r="T98" i="1"/>
  <c r="P90" i="1"/>
  <c r="E89" i="1"/>
  <c r="D72" i="1"/>
  <c r="M50" i="1"/>
  <c r="G88" i="1"/>
  <c r="T89" i="1"/>
  <c r="J88" i="1"/>
  <c r="J28" i="1" s="1"/>
  <c r="W76" i="1"/>
  <c r="S76" i="1"/>
  <c r="O76" i="1"/>
  <c r="Q76" i="1"/>
  <c r="N76" i="1"/>
  <c r="U76" i="1"/>
  <c r="T68" i="1"/>
  <c r="L67" i="1"/>
  <c r="F89" i="1"/>
  <c r="R90" i="1"/>
  <c r="P128" i="1"/>
  <c r="E32" i="1"/>
  <c r="P32" i="1" s="1"/>
  <c r="W61" i="1"/>
  <c r="S61" i="1"/>
  <c r="Q61" i="1"/>
  <c r="N61" i="1"/>
  <c r="O61" i="1" s="1"/>
  <c r="U61" i="1"/>
  <c r="G73" i="1"/>
  <c r="V54" i="1" l="1"/>
  <c r="H51" i="1"/>
  <c r="V51" i="1" s="1"/>
  <c r="W78" i="1"/>
  <c r="Q78" i="1"/>
  <c r="S78" i="1"/>
  <c r="O78" i="1"/>
  <c r="Q69" i="1"/>
  <c r="S69" i="1"/>
  <c r="U69" i="1"/>
  <c r="D68" i="1"/>
  <c r="N69" i="1"/>
  <c r="O69" i="1" s="1"/>
  <c r="W69" i="1"/>
  <c r="E50" i="1"/>
  <c r="U87" i="1"/>
  <c r="U126" i="1"/>
  <c r="Q126" i="1"/>
  <c r="W126" i="1"/>
  <c r="S126" i="1"/>
  <c r="I50" i="1"/>
  <c r="I27" i="1" s="1"/>
  <c r="Q87" i="1"/>
  <c r="Q60" i="1"/>
  <c r="W60" i="1"/>
  <c r="F66" i="1"/>
  <c r="R66" i="1" s="1"/>
  <c r="N93" i="1"/>
  <c r="O93" i="1" s="1"/>
  <c r="N126" i="1"/>
  <c r="O126" i="1" s="1"/>
  <c r="Q84" i="1"/>
  <c r="S84" i="1"/>
  <c r="N84" i="1"/>
  <c r="O84" i="1" s="1"/>
  <c r="W84" i="1"/>
  <c r="U84" i="1"/>
  <c r="U78" i="1"/>
  <c r="H67" i="1"/>
  <c r="N60" i="1"/>
  <c r="O60" i="1" s="1"/>
  <c r="N106" i="1"/>
  <c r="U106" i="1"/>
  <c r="Q106" i="1"/>
  <c r="W106" i="1"/>
  <c r="O106" i="1"/>
  <c r="S106" i="1"/>
  <c r="M49" i="1"/>
  <c r="M48" i="1" s="1"/>
  <c r="M27" i="1"/>
  <c r="M26" i="1" s="1"/>
  <c r="M25" i="1" s="1"/>
  <c r="W72" i="1"/>
  <c r="S72" i="1"/>
  <c r="O72" i="1"/>
  <c r="D71" i="1"/>
  <c r="N72" i="1"/>
  <c r="Q72" i="1"/>
  <c r="U72" i="1"/>
  <c r="U199" i="1"/>
  <c r="U198" i="1" s="1"/>
  <c r="Q199" i="1"/>
  <c r="Q198" i="1" s="1"/>
  <c r="W199" i="1"/>
  <c r="W198" i="1" s="1"/>
  <c r="O199" i="1"/>
  <c r="D198" i="1"/>
  <c r="N199" i="1"/>
  <c r="N198" i="1" s="1"/>
  <c r="S199" i="1"/>
  <c r="S198" i="1" s="1"/>
  <c r="V67" i="1"/>
  <c r="W116" i="1"/>
  <c r="Q116" i="1"/>
  <c r="U116" i="1"/>
  <c r="S116" i="1"/>
  <c r="D30" i="1"/>
  <c r="S32" i="1"/>
  <c r="O32" i="1"/>
  <c r="U32" i="1"/>
  <c r="Q32" i="1"/>
  <c r="N32" i="1"/>
  <c r="H89" i="1"/>
  <c r="V90" i="1"/>
  <c r="W90" i="1" s="1"/>
  <c r="N54" i="1"/>
  <c r="U54" i="1"/>
  <c r="Q54" i="1"/>
  <c r="W54" i="1"/>
  <c r="O54" i="1"/>
  <c r="D51" i="1"/>
  <c r="S54" i="1"/>
  <c r="R89" i="1"/>
  <c r="F88" i="1"/>
  <c r="Q98" i="1"/>
  <c r="U98" i="1"/>
  <c r="O98" i="1"/>
  <c r="D97" i="1"/>
  <c r="S98" i="1"/>
  <c r="N98" i="1"/>
  <c r="W98" i="1"/>
  <c r="L66" i="1"/>
  <c r="L50" i="1" s="1"/>
  <c r="T67" i="1"/>
  <c r="T73" i="1"/>
  <c r="G66" i="1"/>
  <c r="T66" i="1" s="1"/>
  <c r="W85" i="1"/>
  <c r="S85" i="1"/>
  <c r="N85" i="1"/>
  <c r="O85" i="1" s="1"/>
  <c r="U85" i="1"/>
  <c r="Q85" i="1"/>
  <c r="H176" i="1"/>
  <c r="H41" i="1" s="1"/>
  <c r="V41" i="1" s="1"/>
  <c r="H46" i="1"/>
  <c r="V46" i="1" s="1"/>
  <c r="N116" i="1"/>
  <c r="O116" i="1" s="1"/>
  <c r="R51" i="1"/>
  <c r="F50" i="1"/>
  <c r="H73" i="1"/>
  <c r="V73" i="1" s="1"/>
  <c r="V74" i="1"/>
  <c r="W74" i="1" s="1"/>
  <c r="T51" i="1"/>
  <c r="U109" i="1"/>
  <c r="Q109" i="1"/>
  <c r="S109" i="1"/>
  <c r="W109" i="1"/>
  <c r="N109" i="1"/>
  <c r="O109" i="1" s="1"/>
  <c r="E27" i="1"/>
  <c r="P50" i="1"/>
  <c r="V128" i="1"/>
  <c r="H32" i="1"/>
  <c r="V32" i="1" s="1"/>
  <c r="T88" i="1"/>
  <c r="G28" i="1"/>
  <c r="T28" i="1" s="1"/>
  <c r="E88" i="1"/>
  <c r="E49" i="1" s="1"/>
  <c r="P89" i="1"/>
  <c r="W108" i="1"/>
  <c r="S108" i="1"/>
  <c r="N108" i="1"/>
  <c r="O108" i="1" s="1"/>
  <c r="U108" i="1"/>
  <c r="Q108" i="1"/>
  <c r="S74" i="1"/>
  <c r="O74" i="1"/>
  <c r="D73" i="1"/>
  <c r="U74" i="1"/>
  <c r="Q74" i="1"/>
  <c r="V82" i="1"/>
  <c r="H80" i="1"/>
  <c r="V80" i="1" s="1"/>
  <c r="I88" i="1"/>
  <c r="I28" i="1" s="1"/>
  <c r="W128" i="1"/>
  <c r="J49" i="1"/>
  <c r="J48" i="1" s="1"/>
  <c r="J27" i="1"/>
  <c r="J26" i="1" s="1"/>
  <c r="J25" i="1" s="1"/>
  <c r="D82" i="1"/>
  <c r="U90" i="1"/>
  <c r="Q90" i="1"/>
  <c r="N90" i="1"/>
  <c r="O90" i="1" s="1"/>
  <c r="D89" i="1"/>
  <c r="S90" i="1"/>
  <c r="O68" i="1" l="1"/>
  <c r="N68" i="1"/>
  <c r="U68" i="1"/>
  <c r="S68" i="1"/>
  <c r="Q68" i="1"/>
  <c r="W68" i="1"/>
  <c r="E48" i="1"/>
  <c r="P48" i="1" s="1"/>
  <c r="P49" i="1"/>
  <c r="I26" i="1"/>
  <c r="I25" i="1" s="1"/>
  <c r="S89" i="1"/>
  <c r="N89" i="1"/>
  <c r="O89" i="1" s="1"/>
  <c r="D88" i="1"/>
  <c r="U89" i="1"/>
  <c r="Q89" i="1"/>
  <c r="P27" i="1"/>
  <c r="G50" i="1"/>
  <c r="R50" i="1"/>
  <c r="F49" i="1"/>
  <c r="F27" i="1"/>
  <c r="V89" i="1"/>
  <c r="W89" i="1" s="1"/>
  <c r="H88" i="1"/>
  <c r="W30" i="1"/>
  <c r="S30" i="1"/>
  <c r="Q30" i="1"/>
  <c r="N30" i="1"/>
  <c r="O30" i="1" s="1"/>
  <c r="U30" i="1"/>
  <c r="I49" i="1"/>
  <c r="I48" i="1" s="1"/>
  <c r="W73" i="1"/>
  <c r="S73" i="1"/>
  <c r="O73" i="1"/>
  <c r="U73" i="1"/>
  <c r="Q73" i="1"/>
  <c r="N73" i="1"/>
  <c r="N51" i="1"/>
  <c r="O51" i="1" s="1"/>
  <c r="U51" i="1"/>
  <c r="Q51" i="1"/>
  <c r="W51" i="1"/>
  <c r="S51" i="1"/>
  <c r="H66" i="1"/>
  <c r="O198" i="1"/>
  <c r="D46" i="1"/>
  <c r="D176" i="1"/>
  <c r="W71" i="1"/>
  <c r="S71" i="1"/>
  <c r="Q71" i="1"/>
  <c r="N71" i="1"/>
  <c r="O71" i="1" s="1"/>
  <c r="U71" i="1"/>
  <c r="D67" i="1"/>
  <c r="U82" i="1"/>
  <c r="Q82" i="1"/>
  <c r="W82" i="1"/>
  <c r="N82" i="1"/>
  <c r="O82" i="1" s="1"/>
  <c r="D80" i="1"/>
  <c r="S82" i="1"/>
  <c r="P88" i="1"/>
  <c r="E28" i="1"/>
  <c r="P28" i="1" s="1"/>
  <c r="L27" i="1"/>
  <c r="L26" i="1" s="1"/>
  <c r="L25" i="1" s="1"/>
  <c r="L49" i="1"/>
  <c r="L48" i="1" s="1"/>
  <c r="W97" i="1"/>
  <c r="Q97" i="1"/>
  <c r="U97" i="1"/>
  <c r="S97" i="1"/>
  <c r="N97" i="1"/>
  <c r="O97" i="1"/>
  <c r="R88" i="1"/>
  <c r="F28" i="1"/>
  <c r="R28" i="1" s="1"/>
  <c r="W32" i="1"/>
  <c r="E26" i="1" l="1"/>
  <c r="P26" i="1" s="1"/>
  <c r="U88" i="1"/>
  <c r="Q88" i="1"/>
  <c r="D28" i="1"/>
  <c r="S88" i="1"/>
  <c r="N88" i="1"/>
  <c r="O88" i="1" s="1"/>
  <c r="R49" i="1"/>
  <c r="F48" i="1"/>
  <c r="R48" i="1" s="1"/>
  <c r="O176" i="1"/>
  <c r="D41" i="1"/>
  <c r="H28" i="1"/>
  <c r="V28" i="1" s="1"/>
  <c r="V88" i="1"/>
  <c r="W88" i="1" s="1"/>
  <c r="F26" i="1"/>
  <c r="R27" i="1"/>
  <c r="E25" i="1"/>
  <c r="W80" i="1"/>
  <c r="S80" i="1"/>
  <c r="N80" i="1"/>
  <c r="O80" i="1" s="1"/>
  <c r="U80" i="1"/>
  <c r="Q80" i="1"/>
  <c r="V66" i="1"/>
  <c r="H50" i="1"/>
  <c r="N67" i="1"/>
  <c r="D66" i="1"/>
  <c r="U67" i="1"/>
  <c r="Q67" i="1"/>
  <c r="W67" i="1"/>
  <c r="O67" i="1"/>
  <c r="S67" i="1"/>
  <c r="W46" i="1"/>
  <c r="S46" i="1"/>
  <c r="O46" i="1"/>
  <c r="U46" i="1"/>
  <c r="Q46" i="1"/>
  <c r="N46" i="1"/>
  <c r="T50" i="1"/>
  <c r="G27" i="1"/>
  <c r="G49" i="1"/>
  <c r="T27" i="1" l="1"/>
  <c r="G26" i="1"/>
  <c r="W66" i="1"/>
  <c r="S66" i="1"/>
  <c r="Q66" i="1"/>
  <c r="N66" i="1"/>
  <c r="O66" i="1" s="1"/>
  <c r="U66" i="1"/>
  <c r="D50" i="1"/>
  <c r="W41" i="1"/>
  <c r="S41" i="1"/>
  <c r="O41" i="1"/>
  <c r="U41" i="1"/>
  <c r="Q41" i="1"/>
  <c r="N41" i="1"/>
  <c r="W28" i="1"/>
  <c r="S28" i="1"/>
  <c r="Q28" i="1"/>
  <c r="N28" i="1"/>
  <c r="O28" i="1" s="1"/>
  <c r="U28" i="1"/>
  <c r="R26" i="1"/>
  <c r="F25" i="1"/>
  <c r="T49" i="1"/>
  <c r="G48" i="1"/>
  <c r="T48" i="1" s="1"/>
  <c r="V50" i="1"/>
  <c r="H27" i="1"/>
  <c r="H49" i="1"/>
  <c r="P25" i="1"/>
  <c r="R25" i="1" l="1"/>
  <c r="T26" i="1"/>
  <c r="G25" i="1"/>
  <c r="V49" i="1"/>
  <c r="H48" i="1"/>
  <c r="V48" i="1" s="1"/>
  <c r="H26" i="1"/>
  <c r="V27" i="1"/>
  <c r="N50" i="1"/>
  <c r="D27" i="1"/>
  <c r="U50" i="1"/>
  <c r="Q50" i="1"/>
  <c r="O50" i="1"/>
  <c r="S50" i="1"/>
  <c r="W50" i="1"/>
  <c r="D49" i="1"/>
  <c r="N49" i="1" l="1"/>
  <c r="O49" i="1" s="1"/>
  <c r="U49" i="1"/>
  <c r="Q49" i="1"/>
  <c r="D48" i="1"/>
  <c r="W49" i="1"/>
  <c r="S49" i="1"/>
  <c r="T25" i="1"/>
  <c r="H25" i="1"/>
  <c r="V26" i="1"/>
  <c r="D26" i="1"/>
  <c r="W27" i="1"/>
  <c r="S27" i="1"/>
  <c r="U27" i="1"/>
  <c r="Q27" i="1"/>
  <c r="N27" i="1"/>
  <c r="O27" i="1" s="1"/>
  <c r="N48" i="1" l="1"/>
  <c r="O48" i="1" s="1"/>
  <c r="U48" i="1"/>
  <c r="Q48" i="1"/>
  <c r="S48" i="1"/>
  <c r="W48" i="1"/>
  <c r="V25" i="1"/>
  <c r="D25" i="1"/>
  <c r="Q26" i="1"/>
  <c r="U26" i="1"/>
  <c r="O26" i="1"/>
  <c r="S26" i="1"/>
  <c r="W26" i="1"/>
  <c r="N26" i="1"/>
  <c r="U25" i="1" l="1"/>
  <c r="S25" i="1"/>
  <c r="W25" i="1"/>
  <c r="Q25" i="1"/>
  <c r="N25" i="1"/>
  <c r="O25" i="1" s="1"/>
</calcChain>
</file>

<file path=xl/sharedStrings.xml><?xml version="1.0" encoding="utf-8"?>
<sst xmlns="http://schemas.openxmlformats.org/spreadsheetml/2006/main" count="800" uniqueCount="392">
  <si>
    <t>Приложение  № 11</t>
  </si>
  <si>
    <t>к приказу Минэнерго России</t>
  </si>
  <si>
    <t>от « 25 » апреля 2018 г. № 320</t>
  </si>
  <si>
    <t>Форма 11. Отчет об исполнении плана финансирования капитальных вложений по источникам финансирования инвестиционных проектов инвестиционной программы (квартальный)</t>
  </si>
  <si>
    <t xml:space="preserve">          полное наименование субъекта электроэнергетики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</si>
  <si>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</si>
  <si>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</si>
  <si>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</si>
  <si>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</si>
  <si>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>Финансирование капитальных вложений, млн. рублей (с НДС)</t>
  </si>
  <si>
    <t>Отклонение от плана финансирования по итогам отчетного периода</t>
  </si>
  <si>
    <t>Причины отклонений</t>
  </si>
  <si>
    <t>Всего</t>
  </si>
  <si>
    <t>План</t>
  </si>
  <si>
    <t>Факт</t>
  </si>
  <si>
    <t>Общий объем финансирования, в том числе за счет:</t>
  </si>
  <si>
    <t>федерального бюджета</t>
  </si>
  <si>
    <t>бюджетов субъектов Российской Федерации и муниципальных образований</t>
  </si>
  <si>
    <t>средств, полученных от оказания услуг, реализации товаров по регулируемым государством ценам (тарифам)</t>
  </si>
  <si>
    <t>иных источников финансирования</t>
  </si>
  <si>
    <t>Общий фактический объем финансирования, в том числе за счет:</t>
  </si>
  <si>
    <t>млн. рублей
 (с НДС)</t>
  </si>
  <si>
    <t>%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</si>
  <si>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</si>
  <si>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</si>
  <si>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</si>
  <si>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</si>
  <si>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</si>
  <si>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</si>
  <si>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</si>
  <si>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</si>
  <si>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</si>
  <si>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</si>
  <si>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</si>
  <si>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</si>
  <si>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</si>
  <si>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</si>
  <si>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</si>
  <si>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</si>
  <si>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</si>
  <si>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</si>
  <si>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</si>
  <si>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</si>
  <si>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</si>
  <si>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</si>
  <si>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</si>
  <si>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</si>
  <si>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</si>
  <si>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</si>
  <si>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</si>
  <si>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</si>
  <si>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</si>
  <si>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</si>
  <si>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</si>
  <si>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</si>
  <si>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</si>
  <si>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</si>
  <si>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</si>
  <si>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</si>
  <si>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</si>
  <si>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</si>
  <si>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</si>
  <si>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</si>
  <si>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</si>
  <si>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</si>
  <si>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</si>
  <si>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</si>
  <si>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</si>
  <si>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</si>
  <si>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</si>
  <si>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</si>
  <si>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</si>
  <si>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</si>
  <si>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</si>
  <si>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</si>
  <si>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</si>
  <si>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хозяйства,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</si>
  <si>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</si>
  <si>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</si>
  <si>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</si>
  <si>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организаций, всего, в том числе:</t>
  </si>
  <si>
    <t>1.1.1.3</t>
  </si>
  <si>
    <t xml:space="preserve">Технологическое присоединение объектов по производству электрической энергии всего, в том числе: </t>
  </si>
  <si>
    <t>1.1.1.3.1</t>
  </si>
  <si>
    <t>Ачхой-Мартановский СЭС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</si>
  <si>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энергии,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</si>
  <si>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</si>
  <si>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</si>
  <si>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</si>
  <si>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Башенная ГЭС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</si>
  <si>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энергии, всего, в том числе: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</si>
  <si>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</si>
  <si>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</si>
  <si>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</si>
  <si>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</si>
  <si>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</si>
  <si>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присоединения,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</si>
  <si>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</si>
  <si>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</si>
  <si>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</si>
  <si>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пунктов, всего, в том числе:</t>
  </si>
  <si>
    <t>1.1.2.1.1</t>
  </si>
  <si>
    <t>Реконструкция трансформаторных и иных подстанций,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</si>
  <si>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</si>
  <si>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пунктов,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</si>
  <si>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</si>
  <si>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</si>
  <si>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</si>
  <si>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</si>
  <si>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</si>
  <si>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</si>
  <si>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</si>
  <si>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</si>
  <si>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</si>
  <si>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</si>
  <si>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</si>
  <si>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</si>
  <si>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</si>
  <si>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</si>
  <si>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</si>
  <si>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</si>
  <si>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</si>
  <si>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</si>
  <si>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</si>
  <si>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</si>
  <si>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</si>
  <si>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</si>
  <si>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</si>
  <si>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</si>
  <si>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</si>
  <si>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</si>
  <si>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</si>
  <si>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</si>
  <si>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</si>
  <si>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</si>
  <si>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</si>
  <si>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</si>
  <si>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</si>
  <si>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</si>
  <si>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</si>
  <si>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</si>
  <si>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</si>
  <si>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</si>
  <si>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</si>
  <si>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</si>
  <si>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</si>
  <si>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</si>
  <si>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</si>
  <si>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</si>
  <si>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</si>
  <si>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</si>
  <si>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</si>
  <si>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</si>
  <si>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</si>
  <si>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</si>
  <si>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</si>
  <si>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</si>
  <si>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</si>
  <si>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</si>
  <si>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</si>
  <si>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</si>
  <si>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</si>
  <si>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</si>
  <si>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</si>
  <si>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</si>
  <si>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</si>
  <si>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</si>
  <si>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</si>
  <si>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</si>
  <si>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</si>
  <si>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</si>
  <si>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</si>
  <si>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</si>
  <si>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</si>
  <si>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</si>
  <si>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</si>
  <si>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</si>
  <si>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</si>
  <si>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</si>
  <si>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</si>
  <si>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</si>
  <si>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</si>
  <si>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</si>
  <si>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</si>
  <si>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</si>
  <si>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</si>
  <si>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</si>
  <si>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</si>
  <si>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</si>
  <si>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</si>
  <si>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</si>
  <si>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</si>
  <si>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</si>
  <si>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</si>
  <si>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</si>
  <si>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</si>
  <si>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</si>
  <si>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</si>
  <si>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</si>
  <si>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</si>
  <si>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</si>
  <si>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</si>
  <si>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</si>
  <si>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</si>
  <si>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</si>
  <si>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</si>
  <si>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</si>
  <si>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</si>
  <si>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</si>
  <si>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</si>
  <si>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</si>
  <si>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</si>
  <si>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</si>
  <si>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</si>
  <si>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</si>
  <si>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</si>
  <si>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</si>
  <si>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</si>
  <si>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</si>
  <si>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</si>
  <si>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</si>
  <si>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</si>
  <si>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</si>
  <si>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</si>
  <si>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</si>
  <si>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</si>
  <si>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</si>
  <si>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</si>
  <si>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</si>
  <si>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</si>
  <si>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</si>
  <si>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</si>
  <si>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</si>
  <si>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</si>
  <si>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</si>
  <si>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</si>
  <si>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</si>
  <si>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</si>
  <si>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</si>
  <si>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</si>
  <si>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</si>
  <si>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</si>
  <si>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</si>
  <si>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</si>
  <si>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</si>
  <si>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</si>
  <si>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</si>
  <si>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</si>
  <si>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</si>
  <si>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</si>
  <si>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</si>
  <si>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</si>
  <si>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</si>
  <si>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</si>
  <si>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за 4 квартал 2024 года</t>
  </si>
  <si>
    <t>Отчет о реализации инвестиционной программы Акционерного общества "Чеченэнерго"</t>
  </si>
  <si>
    <t>Год раскрытия информации: 2025 год</t>
  </si>
  <si>
    <t>Утвержденные плановые значения показателей приведены в соответствии с приказом Минэнерго России от 12.12.2024 № 35@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</si>
  <si>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</si>
  <si>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</si>
  <si>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</si>
  <si>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</si>
  <si>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</si>
  <si>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</si>
  <si>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</si>
  <si>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</si>
  <si>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КЛ-10кВ от  РУ-10 кВ ТП – 410(РП-15) Ф-33 ПС 35 кВ Северная до границы зем участка Заявителя протяж 0,653 км  для технологического присоединения энергопринимающих устройств администрационного  здания отделения-национального банка РФ к электрическим сетям АО Чеченэнерго (договор ТП от 20.11.2023 №27249/2023/ЧЭ/ГРОГЭС).</t>
  </si>
  <si>
    <t>O_Che480_24</t>
  </si>
  <si>
    <t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</si>
  <si>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O_Che463_23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</si>
  <si>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</si>
  <si>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</si>
  <si>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</si>
  <si>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</si>
  <si>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</si>
  <si>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</si>
  <si>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</si>
  <si>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M_Che427</t>
  </si>
  <si>
    <t>Исполнение договорных обязательств по ТП</t>
  </si>
  <si>
    <t>Отклонение по финансированию обусловлены отсутствием заявок ТП и заключенных договоров в отчетном периоде</t>
  </si>
  <si>
    <t>Экономия по факту выполненных работ. Объект введен, РС-14 от 25.12.2024 № 25.</t>
  </si>
  <si>
    <t>Отклонение от плана произошло по причине обнаружения боеприпасов по трассе ВЛ -110 кВ при выполнении подрядных работ на объекте подрядной организацией ООО «Фирма ОРГРЭС» и необходимостью разминирования трассы ВЛ.</t>
  </si>
  <si>
    <t>Исполнение обязательств в рамках договора ТП от 20.11.2023 №27249/2023/ЧЭ/ГРОГЭС (заявитель - Центральный банк Российской Федерации (Банк России))</t>
  </si>
  <si>
    <t>Объект введен, РС-14 от 29.11.2024 № 12/5. Отклонение в части финансирования обусловлено затянувшейся процедурой оформления документов для ввода объекта в эксплуатацию. Планируемый срок устранения отставаний от плановых – 1 квартал 2025.</t>
  </si>
  <si>
    <t>Объект введен, РС-14 от 29.11.2024 № 12/4. Отклонение в части финансирования обусловлено затянувшейся процедурой оформления документов для ввода объекта в эксплуатацию. Планируемый срок устранения отставаний от плановых – 1 квартал 2025.</t>
  </si>
  <si>
    <t>Объект введен, РС-14 от 25.12.2024 № 20. Отклонение в части финансирования обусловлено затянувшейся процедурой оформления документов для ввода объекта в эксплуатацию. Планируемый срок устранения отставаний от плановых – 1 квартал 2025.</t>
  </si>
  <si>
    <t>Объект введен, РС-14 от 25.12.2024 № 19. Отклонение в части финансирования обусловлено затянувшейся процедурой оформления документов для ввода объекта в эксплуатацию. Планируемый срок устранения отставаний от плановых – 1 квартал 2025.</t>
  </si>
  <si>
    <t>Объект введен, РС-14 от 25.12.2024 № 17. Отклонение в части финансирования обусловлено затянувшейся процедурой оформления документов для ввода объекта в эксплуатацию. Планируемый срок устранения отставаний от плановых – 1 квартал 2025.</t>
  </si>
  <si>
    <t>Исполнение обязательств в рамках договора ТП от 04.04.2023 № 23421/2022/ЧЭ/ИКРЭС</t>
  </si>
  <si>
    <t>Экономия по факту выполненных работ. Объект введен, РС- 18.12.2024 № 15.</t>
  </si>
  <si>
    <t>Экономия по факту выполненных работ. Объект введен, РС- 18.12.2024 № 16.</t>
  </si>
  <si>
    <t>Отклонение обусловлено отсутствием возможности отключения на подстанциях для производства строительно-монтажных работ из-за высоких и экстремально высоких температур в летний период.</t>
  </si>
  <si>
    <t>Неисполнение плана обусловлено поздним проведением ТЗП и заключением нового договора на СМР..</t>
  </si>
  <si>
    <t>Объект введен, РС-14 от 25.12.2024 № 18. Отклонение в части финансирования обусловлено затянувшейся процедурой оформления документов для ввода объекта в эксплуатацию. Планируемый срок устранения отставаний от плановых – 1 квартал 2025.</t>
  </si>
  <si>
    <t>Экономия по факту выполненных работ. Объект введен, РС- 30.09.2024 № 8.</t>
  </si>
  <si>
    <t>Экономия по факту выполненных работ. Объект введен, РС- 30.09.2024 № 7.</t>
  </si>
  <si>
    <t>Отклонение обусловлено несогласованием отключения ПС  для проведения СМР и ПНР с администрацией города Грозный в период проведения подготовки к новогодним праздникам.</t>
  </si>
  <si>
    <t xml:space="preserve">Отклонение обусловлено поздним направлением ПСД объектов для получения положительного заключения экспертизы проектно-сметной документации от ФАУ «Главгосэкспертиза» России» в соответствии с требованиями Минэнерго России, загруженностью производителей-поставщиков силовых трансформаторов и невозможностью закупки части оборудования в 2024 году, а также отсутствием возможности отключения на подстанциях для производства строительно-монтажных работ из-за высоких и экстремально высоких температур в летний период.
 </t>
  </si>
  <si>
    <t xml:space="preserve">Исполнение обязательств по договору подряда от 01.07.2024 № 14-2024-ПИР-ЧЭ </t>
  </si>
  <si>
    <t>Отклонение обусловлено экономией  денежных средств по факту выполненных строительно-монтажных работ, работы завершены.</t>
  </si>
  <si>
    <t>Отклонение по финансированию обусловлено необходимостью исполнения обязательств по договору подряда от 23.05.2024 № 08-2024-СМР-ЧЭ. Превышение объема финансирования обусловлено изменением объема и видов строительно-монтажных работ по факту выхода ПСД.</t>
  </si>
  <si>
    <t>Отклонение по финансированию обусловлено необходимостью исполнения обязательств по договору от 06.05.2024 № 07-2024-ПИР-ЧЭ</t>
  </si>
  <si>
    <t xml:space="preserve">Отклонение по финансированию обусловлено затянувшейся процедурой согласования заявок на финансирование в ПАО «Россети». Планируемый срок устранения отставаний от плановых – 1 квартал 2025 </t>
  </si>
  <si>
    <t xml:space="preserve">Отклонение обусловлено корректировкой графика финансирования, освоения и ввода на ОФ в связи с возникшей необходимостью актуализации проектно-сметной документации, разработанной и прошедшей государственную экспертизу в 2019 году </t>
  </si>
  <si>
    <t>Приобретение ОНТМ в связи с производственной необходимостью.</t>
  </si>
  <si>
    <t>Приобретение оборудования, требующего монтажа для обслуживания районных электрических сетей и подстанции, как для устранения последствий аварии, так и для своевременного обслуживания сетей для предотвращения аварийных ситуации.</t>
  </si>
  <si>
    <t>Строительство двух КЛ 10 кВ от проектируемых линейных ячеек на I и II СШ РУ-10 кВ ПС 110 кВ Самашки до проектируемого РУ-10 кВ Ачхой-Мартановской СЭС, протяженностью 2,74 км каждая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</si>
  <si>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N_Che461</t>
  </si>
  <si>
    <t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</si>
  <si>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O_Che475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</si>
  <si>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</si>
  <si>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N_Che460</t>
  </si>
  <si>
    <t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</si>
  <si>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P_Che478_24</t>
  </si>
  <si>
    <t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</si>
  <si>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P_Che479_24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</si>
  <si>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</si>
  <si>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K_Che296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</si>
  <si>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</si>
  <si>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K_Che303</t>
  </si>
  <si>
    <t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</si>
  <si>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</si>
  <si>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t>
  </si>
  <si>
    <t>M_Che431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</si>
  <si>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</si>
  <si>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>M_Che423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</si>
  <si>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</si>
  <si>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</si>
  <si>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</si>
  <si>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</si>
  <si>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t>
  </si>
  <si>
    <t>K_Che323</t>
  </si>
  <si>
    <t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t>
  </si>
  <si>
    <t>K_Che297</t>
  </si>
  <si>
    <t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t>
  </si>
  <si>
    <t>K_Che298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</si>
  <si>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</si>
  <si>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</si>
  <si>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t>
  </si>
  <si>
    <t>K_Che352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</si>
  <si>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</si>
  <si>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O_Che476</t>
  </si>
  <si>
    <t>Реконструкция ВЛ-10кВ Ф-9 ПС 110 "Курчалой" с. Цацан-Юрт, протяженностью 15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</si>
  <si>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</si>
  <si>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</si>
  <si>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</si>
  <si>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Реконструкция ВЛ-6кВ Ф-19 ПС 110 "Ойсунгур" с.Ишхой-Юрт, протяженностью 11,82 км</t>
  </si>
  <si>
    <t>M_Che447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</si>
  <si>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</si>
  <si>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</si>
  <si>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</si>
  <si>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L_Che384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</si>
  <si>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</si>
  <si>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</si>
  <si>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</si>
  <si>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</si>
  <si>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</si>
  <si>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</si>
  <si>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</si>
  <si>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</si>
  <si>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</si>
  <si>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</si>
  <si>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</si>
  <si>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</si>
  <si>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</si>
  <si>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</si>
  <si>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</si>
  <si>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</si>
  <si>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</si>
  <si>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</si>
  <si>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</si>
  <si>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</si>
  <si>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</si>
  <si>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</si>
  <si>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Приобретение клещей токовых многофункциональных</t>
  </si>
  <si>
    <t>N_Che471_23</t>
  </si>
  <si>
    <t>Приобретение оборудования для намотки кабеля на барабан УПК-25-РЧ-003 (Перемоточное устройство с электроприв.и РКУ)</t>
  </si>
  <si>
    <t>O_Che477_24</t>
  </si>
  <si>
    <t>Приобретение вольтамперфазометр ВФМ-3-7 шт.</t>
  </si>
  <si>
    <t>O_Che481_24</t>
  </si>
  <si>
    <t>Приобретение прибора для трассировки и поиска повреждения кабельных-1000 Кедр. Универсальный поисковый комплект.</t>
  </si>
  <si>
    <t>O_Che482_24</t>
  </si>
  <si>
    <t xml:space="preserve">Приобретение оборудования в рамках Программы мероприятий для надежности функционирования электросетевого комплекса АО "Чеченэнерго" в ОЗП 2019/2020 гг. </t>
  </si>
  <si>
    <t>K_Che419_20</t>
  </si>
  <si>
    <t>Приобретение оборудования в рамках Программы подготовки к ОЗП 2020/2021 гг.</t>
  </si>
  <si>
    <t>L_Che442_21</t>
  </si>
  <si>
    <t>Программа доведения уровня напряжения в сетях 0,4-10 кВ до требований ГОСТ 33073-2019</t>
  </si>
  <si>
    <t>N_Che470_22</t>
  </si>
  <si>
    <t>Приобретение оборудования, требующего монтажа для обслуживания сетей, прочее оборудование</t>
  </si>
  <si>
    <t>G_Che2_16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</si>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</sst>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0000"/>
    <numFmt numFmtId="166" formatCode="0.0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60">
    <xf numFmtId="0" fontId="0" fillId="0" borderId="0" xfId="0"/>
    <xf numFmtId="0" fontId="2" fillId="0" borderId="0" xfId="1" applyFont="1" applyFill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3" fillId="0" borderId="0" xfId="1" applyFont="1" applyFill="1" applyBorder="1" applyAlignment="1">
      <alignment horizontal="center"/>
    </xf>
    <xf numFmtId="0" fontId="2" fillId="0" borderId="0" xfId="1" applyFont="1" applyFill="1" applyBorder="1"/>
    <xf numFmtId="0" fontId="3" fillId="0" borderId="0" xfId="1" applyFont="1" applyFill="1" applyAlignment="1">
      <alignment horizontal="center" wrapText="1"/>
    </xf>
    <xf numFmtId="0" fontId="3" fillId="0" borderId="0" xfId="1" applyFont="1" applyFill="1" applyBorder="1" applyAlignment="1">
      <alignment horizontal="center"/>
    </xf>
    <xf numFmtId="0" fontId="5" fillId="0" borderId="0" xfId="2" applyFont="1" applyFill="1" applyAlignment="1">
      <alignment horizontal="center" vertical="center"/>
    </xf>
    <xf numFmtId="0" fontId="5" fillId="0" borderId="0" xfId="2" applyFont="1" applyFill="1" applyAlignment="1">
      <alignment horizontal="center" vertical="center"/>
    </xf>
    <xf numFmtId="0" fontId="3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0" fontId="6" fillId="0" borderId="0" xfId="2" applyFont="1" applyFill="1" applyAlignment="1">
      <alignment horizontal="center" vertical="center"/>
    </xf>
    <xf numFmtId="0" fontId="2" fillId="0" borderId="0" xfId="1" applyFont="1" applyFill="1" applyAlignment="1">
      <alignment horizontal="center" vertical="center"/>
    </xf>
    <xf numFmtId="164" fontId="2" fillId="0" borderId="0" xfId="1" applyNumberFormat="1" applyFont="1" applyFill="1" applyAlignment="1">
      <alignment horizontal="center" vertical="center"/>
    </xf>
    <xf numFmtId="165" fontId="2" fillId="0" borderId="0" xfId="1" applyNumberFormat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0" fontId="2" fillId="0" borderId="0" xfId="3" applyFont="1" applyFill="1" applyAlignment="1">
      <alignment horizontal="center" vertical="center"/>
    </xf>
    <xf numFmtId="0" fontId="2" fillId="0" borderId="0" xfId="1" applyFont="1" applyFill="1" applyAlignment="1">
      <alignment horizontal="right"/>
    </xf>
    <xf numFmtId="0" fontId="7" fillId="0" borderId="0" xfId="1" applyFont="1" applyFill="1"/>
    <xf numFmtId="164" fontId="2" fillId="0" borderId="0" xfId="1" applyNumberFormat="1" applyFont="1" applyFill="1" applyBorder="1" applyAlignment="1">
      <alignment horizontal="center" vertical="center"/>
    </xf>
    <xf numFmtId="0" fontId="2" fillId="0" borderId="1" xfId="4" applyFont="1" applyFill="1" applyBorder="1" applyAlignment="1"/>
    <xf numFmtId="2" fontId="2" fillId="0" borderId="1" xfId="4" applyNumberFormat="1" applyFont="1" applyFill="1" applyBorder="1" applyAlignment="1"/>
    <xf numFmtId="166" fontId="2" fillId="0" borderId="1" xfId="4" applyNumberFormat="1" applyFont="1" applyFill="1" applyBorder="1" applyAlignment="1"/>
    <xf numFmtId="0" fontId="2" fillId="0" borderId="2" xfId="4" applyFont="1" applyFill="1" applyBorder="1" applyAlignment="1">
      <alignment vertical="center" wrapText="1"/>
    </xf>
    <xf numFmtId="0" fontId="2" fillId="0" borderId="2" xfId="4" applyFont="1" applyFill="1" applyBorder="1" applyAlignment="1">
      <alignment horizontal="center" vertical="center" wrapText="1"/>
    </xf>
    <xf numFmtId="2" fontId="5" fillId="0" borderId="2" xfId="7" applyNumberFormat="1" applyFont="1" applyFill="1" applyBorder="1" applyAlignment="1">
      <alignment horizontal="center" vertical="center"/>
    </xf>
    <xf numFmtId="2" fontId="2" fillId="0" borderId="2" xfId="6" applyNumberFormat="1" applyFont="1" applyFill="1" applyBorder="1" applyAlignment="1">
      <alignment horizontal="center" vertical="center" wrapText="1"/>
    </xf>
    <xf numFmtId="9" fontId="2" fillId="0" borderId="2" xfId="1" applyNumberFormat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center" vertical="center" wrapText="1"/>
    </xf>
    <xf numFmtId="2" fontId="5" fillId="0" borderId="2" xfId="8" applyNumberFormat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0" fontId="11" fillId="0" borderId="2" xfId="1" applyFont="1" applyFill="1" applyBorder="1" applyAlignment="1">
      <alignment horizontal="center" vertical="center" wrapText="1"/>
    </xf>
    <xf numFmtId="2" fontId="2" fillId="0" borderId="2" xfId="1" applyNumberFormat="1" applyFont="1" applyFill="1" applyBorder="1" applyAlignment="1">
      <alignment horizontal="right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center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2" fillId="0" borderId="0" xfId="1" applyFont="1" applyFill="1" applyBorder="1" applyAlignment="1">
      <alignment horizontal="left" vertical="center" wrapText="1"/>
    </xf>
    <xf numFmtId="0" fontId="2" fillId="0" borderId="0" xfId="1" applyFont="1" applyFill="1" applyAlignment="1">
      <alignment horizontal="left" wrapText="1"/>
    </xf>
    <xf numFmtId="0" fontId="2" fillId="0" borderId="0" xfId="1" applyFont="1" applyFill="1" applyAlignment="1">
      <alignment horizontal="left" wrapText="1"/>
    </xf>
    <xf numFmtId="2" fontId="2" fillId="0" borderId="0" xfId="1" applyNumberFormat="1" applyFont="1" applyFill="1" applyAlignment="1">
      <alignment horizontal="center" vertical="center"/>
    </xf>
    <xf numFmtId="0" fontId="12" fillId="0" borderId="0" xfId="1" applyFont="1" applyFill="1"/>
    <xf numFmtId="49" fontId="2" fillId="0" borderId="0" xfId="1" applyNumberFormat="1" applyFont="1" applyFill="1" applyBorder="1" applyAlignment="1">
      <alignment horizontal="center" vertical="center"/>
    </xf>
    <xf numFmtId="2" fontId="2" fillId="0" borderId="0" xfId="1" applyNumberFormat="1" applyFont="1" applyFill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textRotation="90" wrapText="1"/>
    </xf>
    <xf numFmtId="1" fontId="2" fillId="0" borderId="2" xfId="4" applyNumberFormat="1" applyFont="1" applyFill="1" applyBorder="1" applyAlignment="1">
      <alignment horizontal="center" vertical="center" wrapText="1"/>
    </xf>
    <xf numFmtId="2" fontId="2" fillId="0" borderId="2" xfId="4" applyNumberFormat="1" applyFont="1" applyFill="1" applyBorder="1" applyAlignment="1">
      <alignment horizontal="center" vertical="center" wrapText="1"/>
    </xf>
    <xf numFmtId="2" fontId="8" fillId="0" borderId="2" xfId="5" applyNumberFormat="1" applyFont="1" applyFill="1" applyBorder="1" applyAlignment="1">
      <alignment horizontal="center" vertical="top" wrapText="1"/>
    </xf>
    <xf numFmtId="2" fontId="8" fillId="0" borderId="2" xfId="5" applyNumberFormat="1" applyFont="1" applyFill="1" applyBorder="1" applyAlignment="1">
      <alignment horizontal="center" vertical="center" wrapText="1"/>
    </xf>
    <xf numFmtId="2" fontId="2" fillId="0" borderId="2" xfId="5" applyNumberFormat="1" applyFont="1" applyFill="1" applyBorder="1" applyAlignment="1">
      <alignment horizontal="center" vertical="center" wrapText="1"/>
    </xf>
    <xf numFmtId="0" fontId="9" fillId="0" borderId="2" xfId="5" applyFont="1" applyFill="1" applyBorder="1" applyAlignment="1">
      <alignment vertical="center" wrapText="1"/>
    </xf>
    <xf numFmtId="164" fontId="2" fillId="0" borderId="2" xfId="5" applyNumberFormat="1" applyFont="1" applyFill="1" applyBorder="1" applyAlignment="1">
      <alignment horizontal="center" vertical="center" wrapText="1"/>
    </xf>
    <xf numFmtId="0" fontId="10" fillId="0" borderId="2" xfId="9" applyFont="1" applyFill="1" applyBorder="1" applyAlignment="1">
      <alignment vertical="center" wrapText="1" shrinkToFit="1"/>
    </xf>
    <xf numFmtId="0" fontId="3" fillId="0" borderId="0" xfId="1" applyFont="1" applyFill="1" applyBorder="1" applyAlignment="1">
      <alignment horizontal="center" vertical="center"/>
    </xf>
    <xf numFmtId="0" fontId="7" fillId="0" borderId="0" xfId="1" applyFont="1" applyFill="1" applyAlignment="1">
      <alignment horizontal="center" vertical="center"/>
    </xf>
    <xf numFmtId="0" fontId="2" fillId="0" borderId="1" xfId="4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1" fontId="2" fillId="0" borderId="0" xfId="1" applyNumberFormat="1" applyFont="1" applyFill="1" applyAlignment="1">
      <alignment horizontal="center" vertical="center"/>
    </xf>
  </cellXfs>
  <cellStyles count="10">
    <cellStyle name="Обычный" xfId="0" builtinId="0"/>
    <cellStyle name="Обычный 11 2" xfId="5"/>
    <cellStyle name="Обычный 18" xfId="7"/>
    <cellStyle name="Обычный 18 2" xfId="8"/>
    <cellStyle name="Обычный 29" xfId="9"/>
    <cellStyle name="Обычный 3 2 2 3" xfId="1"/>
    <cellStyle name="Обычный 3 21" xfId="6"/>
    <cellStyle name="Обычный 3 4" xfId="4"/>
    <cellStyle name="Обычный 5" xfId="3"/>
    <cellStyle name="Обычный 7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4%20&#1082;&#1074;&#1072;&#1088;&#1090;&#1072;&#1083;%202024%20&#1075;&#1086;&#1076;&#1072;/&#1054;&#1090;&#1095;&#1077;&#1090;%20&#1063;&#1069;%204%20&#1082;&#1074;%202024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45 потитульно "/>
      <sheetName val="45 Свод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  <sheetName val="2.5 Отчет финансир источники4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X216"/>
  <sheetViews>
    <sheetView tabSelected="1" showRuler="0" zoomScale="60" zoomScaleNormal="60" zoomScaleSheetLayoutView="68" workbookViewId="0">
      <selection sqref="A1:A1048576"/>
    </sheetView>
  </sheetViews>
  <sheetFormatPr defaultColWidth="10.28515625" defaultRowHeight="15.75" x14ac:dyDescent="0.25"/>
  <cols>
    <col min="1" max="1" width="11.42578125" style="13" customWidth="1"/>
    <col min="2" max="2" width="78.7109375" style="1" customWidth="1"/>
    <col min="3" max="3" width="24.42578125" style="1" customWidth="1"/>
    <col min="4" max="4" width="14.85546875" style="13" customWidth="1"/>
    <col min="5" max="14" width="12.42578125" style="13" customWidth="1"/>
    <col min="15" max="15" width="15.5703125" style="13" customWidth="1"/>
    <col min="16" max="23" width="12.42578125" style="13" customWidth="1"/>
    <col min="24" max="24" width="52" style="1" customWidth="1"/>
    <col min="25" max="42" width="10.28515625" style="1" customWidth="1"/>
    <col min="43" max="16384" width="10.28515625" style="1"/>
  </cols>
  <sheetData>
    <row r="1" spans="1:24" ht="18.75" x14ac:dyDescent="0.25"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2" t="s">
        <v>0</v>
      </c>
    </row>
    <row r="2" spans="1:24" ht="18.75" x14ac:dyDescent="0.3"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3" t="s">
        <v>1</v>
      </c>
    </row>
    <row r="3" spans="1:24" ht="18.75" x14ac:dyDescent="0.3"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3" t="s">
        <v>2</v>
      </c>
    </row>
    <row r="4" spans="1:24" s="5" customFormat="1" ht="18.75" x14ac:dyDescent="0.3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</row>
    <row r="5" spans="1:24" s="5" customFormat="1" ht="18.75" customHeight="1" x14ac:dyDescent="0.3">
      <c r="A5" s="6" t="s">
        <v>254</v>
      </c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</row>
    <row r="6" spans="1:24" s="5" customFormat="1" ht="18.75" x14ac:dyDescent="0.3">
      <c r="A6" s="55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</row>
    <row r="7" spans="1:24" s="5" customFormat="1" ht="18.75" customHeight="1" x14ac:dyDescent="0.3">
      <c r="A7" s="6" t="s">
        <v>255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x14ac:dyDescent="0.25">
      <c r="A8" s="8" t="s">
        <v>4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  <c r="V8" s="8"/>
      <c r="W8" s="8"/>
      <c r="X8" s="8"/>
    </row>
    <row r="9" spans="1:24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  <c r="X9" s="9"/>
    </row>
    <row r="10" spans="1:24" ht="18.75" x14ac:dyDescent="0.3">
      <c r="A10" s="10" t="s">
        <v>256</v>
      </c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</row>
    <row r="11" spans="1:24" x14ac:dyDescent="0.25">
      <c r="A11" s="11"/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</row>
    <row r="12" spans="1:24" ht="18.75" x14ac:dyDescent="0.25">
      <c r="A12" s="12" t="s">
        <v>257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</row>
    <row r="13" spans="1:24" x14ac:dyDescent="0.25">
      <c r="A13" s="8" t="s">
        <v>5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</row>
    <row r="14" spans="1:24" ht="18.75" customHeight="1" x14ac:dyDescent="0.25">
      <c r="N14" s="14"/>
      <c r="O14" s="14"/>
      <c r="P14" s="14"/>
      <c r="Q14" s="14"/>
      <c r="R14" s="14"/>
      <c r="S14" s="14"/>
      <c r="T14" s="15"/>
      <c r="U14" s="16"/>
      <c r="V14" s="16"/>
      <c r="W14" s="17"/>
    </row>
    <row r="15" spans="1:24" ht="18.75" customHeight="1" x14ac:dyDescent="0.25">
      <c r="N15" s="14"/>
      <c r="O15" s="14"/>
      <c r="P15" s="14"/>
      <c r="Q15" s="14"/>
      <c r="R15" s="14"/>
      <c r="S15" s="14"/>
      <c r="T15" s="15"/>
      <c r="U15" s="16"/>
      <c r="V15" s="16"/>
      <c r="W15" s="18"/>
    </row>
    <row r="17" spans="1:24" s="19" customFormat="1" x14ac:dyDescent="0.25">
      <c r="A17" s="56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14"/>
      <c r="O17" s="14"/>
      <c r="P17" s="14"/>
      <c r="Q17" s="14"/>
      <c r="R17" s="14"/>
      <c r="S17" s="14"/>
      <c r="T17" s="14"/>
      <c r="U17" s="14"/>
      <c r="V17" s="14"/>
      <c r="W17" s="14"/>
    </row>
    <row r="18" spans="1:24" s="19" customFormat="1" x14ac:dyDescent="0.25">
      <c r="A18" s="57"/>
      <c r="B18" s="21"/>
      <c r="C18" s="21"/>
      <c r="D18" s="22"/>
      <c r="E18" s="22"/>
      <c r="F18" s="22"/>
      <c r="G18" s="22"/>
      <c r="H18" s="22"/>
      <c r="I18" s="23"/>
      <c r="J18" s="22"/>
      <c r="K18" s="22"/>
      <c r="L18" s="22"/>
      <c r="M18" s="22"/>
      <c r="N18" s="21"/>
      <c r="O18" s="21"/>
      <c r="P18" s="21"/>
      <c r="Q18" s="21"/>
      <c r="R18" s="21"/>
      <c r="S18" s="21"/>
      <c r="T18" s="21"/>
      <c r="U18" s="21"/>
      <c r="V18" s="21"/>
      <c r="W18" s="21"/>
    </row>
    <row r="19" spans="1:24" ht="29.25" customHeight="1" x14ac:dyDescent="0.25">
      <c r="A19" s="45" t="s">
        <v>6</v>
      </c>
      <c r="B19" s="45" t="s">
        <v>7</v>
      </c>
      <c r="C19" s="45" t="s">
        <v>8</v>
      </c>
      <c r="D19" s="45" t="s">
        <v>9</v>
      </c>
      <c r="E19" s="45"/>
      <c r="F19" s="45"/>
      <c r="G19" s="45"/>
      <c r="H19" s="45"/>
      <c r="I19" s="45"/>
      <c r="J19" s="45"/>
      <c r="K19" s="45"/>
      <c r="L19" s="45"/>
      <c r="M19" s="45"/>
      <c r="N19" s="45" t="s">
        <v>10</v>
      </c>
      <c r="O19" s="45"/>
      <c r="P19" s="45"/>
      <c r="Q19" s="45"/>
      <c r="R19" s="45"/>
      <c r="S19" s="45"/>
      <c r="T19" s="45"/>
      <c r="U19" s="45"/>
      <c r="V19" s="45"/>
      <c r="W19" s="45"/>
      <c r="X19" s="45" t="s">
        <v>11</v>
      </c>
    </row>
    <row r="20" spans="1:24" ht="29.25" customHeight="1" x14ac:dyDescent="0.25">
      <c r="A20" s="45"/>
      <c r="B20" s="45"/>
      <c r="C20" s="45"/>
      <c r="D20" s="45" t="s">
        <v>12</v>
      </c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</row>
    <row r="21" spans="1:24" ht="29.25" customHeight="1" x14ac:dyDescent="0.25">
      <c r="A21" s="45"/>
      <c r="B21" s="45"/>
      <c r="C21" s="45"/>
      <c r="D21" s="45" t="s">
        <v>13</v>
      </c>
      <c r="E21" s="45"/>
      <c r="F21" s="45"/>
      <c r="G21" s="45"/>
      <c r="H21" s="45"/>
      <c r="I21" s="45" t="s">
        <v>14</v>
      </c>
      <c r="J21" s="45"/>
      <c r="K21" s="45"/>
      <c r="L21" s="45"/>
      <c r="M21" s="45"/>
      <c r="N21" s="46" t="s">
        <v>15</v>
      </c>
      <c r="O21" s="46"/>
      <c r="P21" s="46" t="s">
        <v>16</v>
      </c>
      <c r="Q21" s="46"/>
      <c r="R21" s="46" t="s">
        <v>17</v>
      </c>
      <c r="S21" s="46"/>
      <c r="T21" s="46" t="s">
        <v>18</v>
      </c>
      <c r="U21" s="46"/>
      <c r="V21" s="46" t="s">
        <v>19</v>
      </c>
      <c r="W21" s="46"/>
      <c r="X21" s="45"/>
    </row>
    <row r="22" spans="1:24" ht="49.5" customHeight="1" x14ac:dyDescent="0.25">
      <c r="A22" s="45"/>
      <c r="B22" s="45"/>
      <c r="C22" s="45"/>
      <c r="D22" s="46" t="s">
        <v>15</v>
      </c>
      <c r="E22" s="46" t="s">
        <v>16</v>
      </c>
      <c r="F22" s="46" t="s">
        <v>17</v>
      </c>
      <c r="G22" s="46" t="s">
        <v>18</v>
      </c>
      <c r="H22" s="46" t="s">
        <v>19</v>
      </c>
      <c r="I22" s="46" t="s">
        <v>20</v>
      </c>
      <c r="J22" s="46" t="s">
        <v>16</v>
      </c>
      <c r="K22" s="46" t="s">
        <v>17</v>
      </c>
      <c r="L22" s="46" t="s">
        <v>18</v>
      </c>
      <c r="M22" s="46" t="s">
        <v>19</v>
      </c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5"/>
    </row>
    <row r="23" spans="1:24" ht="48" customHeight="1" x14ac:dyDescent="0.25">
      <c r="A23" s="45"/>
      <c r="B23" s="45"/>
      <c r="C23" s="45"/>
      <c r="D23" s="46"/>
      <c r="E23" s="46"/>
      <c r="F23" s="46"/>
      <c r="G23" s="46"/>
      <c r="H23" s="46"/>
      <c r="I23" s="46"/>
      <c r="J23" s="46"/>
      <c r="K23" s="46"/>
      <c r="L23" s="46"/>
      <c r="M23" s="46"/>
      <c r="N23" s="34" t="s">
        <v>21</v>
      </c>
      <c r="O23" s="34" t="s">
        <v>22</v>
      </c>
      <c r="P23" s="34" t="s">
        <v>21</v>
      </c>
      <c r="Q23" s="34" t="s">
        <v>22</v>
      </c>
      <c r="R23" s="34" t="s">
        <v>21</v>
      </c>
      <c r="S23" s="34" t="s">
        <v>22</v>
      </c>
      <c r="T23" s="34" t="s">
        <v>21</v>
      </c>
      <c r="U23" s="34" t="s">
        <v>22</v>
      </c>
      <c r="V23" s="34" t="s">
        <v>21</v>
      </c>
      <c r="W23" s="34" t="s">
        <v>22</v>
      </c>
      <c r="X23" s="45"/>
    </row>
    <row r="24" spans="1:24" x14ac:dyDescent="0.25">
      <c r="A24" s="25">
        <v>1</v>
      </c>
      <c r="B24" s="25">
        <f>A24+1</f>
        <v>2</v>
      </c>
      <c r="C24" s="25">
        <f t="shared" ref="C24:M24" si="0">B24+1</f>
        <v>3</v>
      </c>
      <c r="D24" s="25">
        <f t="shared" si="0"/>
        <v>4</v>
      </c>
      <c r="E24" s="25">
        <f t="shared" si="0"/>
        <v>5</v>
      </c>
      <c r="F24" s="25">
        <f t="shared" si="0"/>
        <v>6</v>
      </c>
      <c r="G24" s="25">
        <f t="shared" si="0"/>
        <v>7</v>
      </c>
      <c r="H24" s="25">
        <f t="shared" si="0"/>
        <v>8</v>
      </c>
      <c r="I24" s="25">
        <f t="shared" si="0"/>
        <v>9</v>
      </c>
      <c r="J24" s="25">
        <f t="shared" si="0"/>
        <v>10</v>
      </c>
      <c r="K24" s="25">
        <f t="shared" si="0"/>
        <v>11</v>
      </c>
      <c r="L24" s="25">
        <f t="shared" si="0"/>
        <v>12</v>
      </c>
      <c r="M24" s="25">
        <f t="shared" si="0"/>
        <v>13</v>
      </c>
      <c r="N24" s="25">
        <v>14</v>
      </c>
      <c r="O24" s="25">
        <v>15</v>
      </c>
      <c r="P24" s="25">
        <v>16</v>
      </c>
      <c r="Q24" s="25">
        <v>17</v>
      </c>
      <c r="R24" s="25">
        <v>18</v>
      </c>
      <c r="S24" s="25">
        <v>19</v>
      </c>
      <c r="T24" s="25">
        <v>20</v>
      </c>
      <c r="U24" s="25">
        <v>21</v>
      </c>
      <c r="V24" s="25">
        <v>22</v>
      </c>
      <c r="W24" s="25">
        <v>23</v>
      </c>
      <c r="X24" s="25">
        <v>24</v>
      </c>
    </row>
    <row r="25" spans="1:24" ht="16.5" x14ac:dyDescent="0.25">
      <c r="A25" s="47">
        <v>0</v>
      </c>
      <c r="B25" s="24" t="s">
        <v>23</v>
      </c>
      <c r="C25" s="48" t="s">
        <v>24</v>
      </c>
      <c r="D25" s="49">
        <f>D26+D33+D41+D47</f>
        <v>6923.6404631962951</v>
      </c>
      <c r="E25" s="49">
        <f t="shared" ref="E25:M25" si="1">E26+E33+E41+E47</f>
        <v>1565.254822894349</v>
      </c>
      <c r="F25" s="49">
        <f t="shared" si="1"/>
        <v>0</v>
      </c>
      <c r="G25" s="49">
        <f t="shared" si="1"/>
        <v>168.97938393035162</v>
      </c>
      <c r="H25" s="49">
        <f t="shared" si="1"/>
        <v>5189.4062563715934</v>
      </c>
      <c r="I25" s="49">
        <f t="shared" si="1"/>
        <v>4638.5487522940002</v>
      </c>
      <c r="J25" s="49">
        <f t="shared" si="1"/>
        <v>0</v>
      </c>
      <c r="K25" s="49">
        <f t="shared" si="1"/>
        <v>0</v>
      </c>
      <c r="L25" s="49">
        <f t="shared" si="1"/>
        <v>212.92748457538585</v>
      </c>
      <c r="M25" s="49">
        <f t="shared" si="1"/>
        <v>4425.621267718614</v>
      </c>
      <c r="N25" s="27">
        <f>IF(D25="нд","нд",I25-D25)</f>
        <v>-2285.0917109022948</v>
      </c>
      <c r="O25" s="28">
        <f>IF($D25="нд","нд",IF(D25=0,"-",N25/D25))</f>
        <v>-0.33004193719316605</v>
      </c>
      <c r="P25" s="27">
        <f>IF(E25="нд","нд",J25-E25)</f>
        <v>-1565.254822894349</v>
      </c>
      <c r="Q25" s="29">
        <f>IF($D25="нд","нд",IF(E25=0,"-",P25/E25*100))</f>
        <v>-100</v>
      </c>
      <c r="R25" s="27">
        <f>IF(F25="нд","нд",K25-F25)</f>
        <v>0</v>
      </c>
      <c r="S25" s="29" t="str">
        <f t="shared" ref="S25:S88" si="2">IF($D25="нд","нд",IF(F25=0,"-",R25/F25*100))</f>
        <v>-</v>
      </c>
      <c r="T25" s="27">
        <f>IF(G25="нд","нд",L25-G25)</f>
        <v>43.948100645034231</v>
      </c>
      <c r="U25" s="29">
        <f t="shared" ref="U25:U88" si="3">IF($D25="нд","нд",IF(G25=0,"-",T25/G25*100))</f>
        <v>26.007965955863799</v>
      </c>
      <c r="V25" s="27">
        <f>IF(H25="нд","нд",M25-H25)</f>
        <v>-763.78498865297934</v>
      </c>
      <c r="W25" s="29">
        <f t="shared" ref="W25:W88" si="4">IF($D25="нд","нд",IF(H25=0,"-",V25/H25*100))</f>
        <v>-14.718157548663649</v>
      </c>
      <c r="X25" s="25" t="s">
        <v>25</v>
      </c>
    </row>
    <row r="26" spans="1:24" ht="31.5" x14ac:dyDescent="0.25">
      <c r="A26" s="47" t="s">
        <v>26</v>
      </c>
      <c r="B26" s="24" t="s">
        <v>27</v>
      </c>
      <c r="C26" s="48" t="s">
        <v>24</v>
      </c>
      <c r="D26" s="50">
        <f>D27+D28+D29+D30+D31+D32</f>
        <v>6876.3641455262095</v>
      </c>
      <c r="E26" s="50">
        <f t="shared" ref="E26:M26" si="5">E27+E28+E29+E30+E31+E32</f>
        <v>1565.254822894349</v>
      </c>
      <c r="F26" s="50">
        <f t="shared" si="5"/>
        <v>0</v>
      </c>
      <c r="G26" s="50">
        <f t="shared" si="5"/>
        <v>168.97938393035162</v>
      </c>
      <c r="H26" s="50">
        <f t="shared" si="5"/>
        <v>5142.1299387015079</v>
      </c>
      <c r="I26" s="50">
        <f t="shared" si="5"/>
        <v>4591.2724346340001</v>
      </c>
      <c r="J26" s="50">
        <f t="shared" si="5"/>
        <v>0</v>
      </c>
      <c r="K26" s="50">
        <f t="shared" si="5"/>
        <v>0</v>
      </c>
      <c r="L26" s="50">
        <f t="shared" si="5"/>
        <v>212.92748457538585</v>
      </c>
      <c r="M26" s="50">
        <f t="shared" si="5"/>
        <v>4378.3449500586139</v>
      </c>
      <c r="N26" s="27">
        <f t="shared" ref="N26:N51" si="6">IF(D26="нд","нд",I26-D26)</f>
        <v>-2285.0917108922094</v>
      </c>
      <c r="O26" s="28">
        <f t="shared" ref="O26:O89" si="7">IF($D26="нд","нд",IF(D26=0,"-",N26/D26))</f>
        <v>-0.33231103858554367</v>
      </c>
      <c r="P26" s="27">
        <f t="shared" ref="P26:P51" si="8">IF(E26="нд","нд",J26-E26)</f>
        <v>-1565.254822894349</v>
      </c>
      <c r="Q26" s="29">
        <f t="shared" ref="Q26:Q89" si="9">IF($D26="нд","нд",IF(E26=0,"-",P26/E26*100))</f>
        <v>-100</v>
      </c>
      <c r="R26" s="27">
        <f t="shared" ref="R26:R89" si="10">IF(F26="нд","нд",K26-F26)</f>
        <v>0</v>
      </c>
      <c r="S26" s="29" t="str">
        <f t="shared" si="2"/>
        <v>-</v>
      </c>
      <c r="T26" s="27">
        <f t="shared" ref="T26:T89" si="11">IF(G26="нд","нд",L26-G26)</f>
        <v>43.948100645034231</v>
      </c>
      <c r="U26" s="29">
        <f t="shared" si="3"/>
        <v>26.007965955863799</v>
      </c>
      <c r="V26" s="27">
        <f t="shared" ref="V26:V51" si="12">IF(H26="нд","нд",M26-H26)</f>
        <v>-763.78498864289395</v>
      </c>
      <c r="W26" s="29">
        <f t="shared" si="4"/>
        <v>-14.853475072544844</v>
      </c>
      <c r="X26" s="25" t="s">
        <v>25</v>
      </c>
    </row>
    <row r="27" spans="1:24" x14ac:dyDescent="0.25">
      <c r="A27" s="47" t="s">
        <v>28</v>
      </c>
      <c r="B27" s="24" t="s">
        <v>29</v>
      </c>
      <c r="C27" s="48" t="s">
        <v>24</v>
      </c>
      <c r="D27" s="51">
        <f>D50</f>
        <v>4102.7701793551205</v>
      </c>
      <c r="E27" s="51">
        <f t="shared" ref="E27:M27" si="13">E50</f>
        <v>0</v>
      </c>
      <c r="F27" s="51">
        <f t="shared" si="13"/>
        <v>0</v>
      </c>
      <c r="G27" s="51">
        <f t="shared" si="13"/>
        <v>53.672802008490237</v>
      </c>
      <c r="H27" s="51">
        <f t="shared" si="13"/>
        <v>4049.0973773466294</v>
      </c>
      <c r="I27" s="51">
        <f t="shared" si="13"/>
        <v>3593.6040301339999</v>
      </c>
      <c r="J27" s="51">
        <f t="shared" si="13"/>
        <v>0</v>
      </c>
      <c r="K27" s="51">
        <f t="shared" si="13"/>
        <v>0</v>
      </c>
      <c r="L27" s="51">
        <f t="shared" si="13"/>
        <v>94.920007396666662</v>
      </c>
      <c r="M27" s="51">
        <f t="shared" si="13"/>
        <v>3498.6840227373336</v>
      </c>
      <c r="N27" s="27">
        <f t="shared" si="6"/>
        <v>-509.16614922112058</v>
      </c>
      <c r="O27" s="28">
        <f t="shared" si="7"/>
        <v>-0.12410301502706936</v>
      </c>
      <c r="P27" s="27">
        <f t="shared" si="8"/>
        <v>0</v>
      </c>
      <c r="Q27" s="29" t="str">
        <f t="shared" si="9"/>
        <v>-</v>
      </c>
      <c r="R27" s="27">
        <f t="shared" si="10"/>
        <v>0</v>
      </c>
      <c r="S27" s="29" t="str">
        <f t="shared" si="2"/>
        <v>-</v>
      </c>
      <c r="T27" s="27">
        <f t="shared" si="11"/>
        <v>41.247205388176425</v>
      </c>
      <c r="U27" s="29">
        <f t="shared" si="3"/>
        <v>76.849361025816648</v>
      </c>
      <c r="V27" s="27">
        <f t="shared" si="12"/>
        <v>-550.41335460929577</v>
      </c>
      <c r="W27" s="29">
        <f t="shared" si="4"/>
        <v>-13.593482776894373</v>
      </c>
      <c r="X27" s="25" t="s">
        <v>25</v>
      </c>
    </row>
    <row r="28" spans="1:24" x14ac:dyDescent="0.25">
      <c r="A28" s="47" t="s">
        <v>30</v>
      </c>
      <c r="B28" s="24" t="s">
        <v>31</v>
      </c>
      <c r="C28" s="48" t="s">
        <v>24</v>
      </c>
      <c r="D28" s="51">
        <f>D88</f>
        <v>2695.3227910510886</v>
      </c>
      <c r="E28" s="51">
        <f t="shared" ref="E28:M28" si="14">E88</f>
        <v>1565.254822894349</v>
      </c>
      <c r="F28" s="51">
        <f t="shared" si="14"/>
        <v>0</v>
      </c>
      <c r="G28" s="51">
        <f t="shared" si="14"/>
        <v>115.30658192186137</v>
      </c>
      <c r="H28" s="51">
        <f t="shared" si="14"/>
        <v>1014.7613862348783</v>
      </c>
      <c r="I28" s="51">
        <f t="shared" si="14"/>
        <v>895.94512852999992</v>
      </c>
      <c r="J28" s="51">
        <f t="shared" si="14"/>
        <v>0</v>
      </c>
      <c r="K28" s="51">
        <f t="shared" si="14"/>
        <v>0</v>
      </c>
      <c r="L28" s="51">
        <f t="shared" si="14"/>
        <v>93.196096545385842</v>
      </c>
      <c r="M28" s="51">
        <f t="shared" si="14"/>
        <v>802.74903198461413</v>
      </c>
      <c r="N28" s="27">
        <f t="shared" si="6"/>
        <v>-1799.3776625210887</v>
      </c>
      <c r="O28" s="28">
        <f t="shared" si="7"/>
        <v>-0.66759264177756972</v>
      </c>
      <c r="P28" s="27">
        <f t="shared" si="8"/>
        <v>-1565.254822894349</v>
      </c>
      <c r="Q28" s="29">
        <f t="shared" si="9"/>
        <v>-100</v>
      </c>
      <c r="R28" s="27">
        <f t="shared" si="10"/>
        <v>0</v>
      </c>
      <c r="S28" s="29" t="str">
        <f t="shared" si="2"/>
        <v>-</v>
      </c>
      <c r="T28" s="27">
        <f t="shared" si="11"/>
        <v>-22.110485376475523</v>
      </c>
      <c r="U28" s="29">
        <f t="shared" si="3"/>
        <v>-19.175388783494519</v>
      </c>
      <c r="V28" s="27">
        <f t="shared" si="12"/>
        <v>-212.01235425026414</v>
      </c>
      <c r="W28" s="29">
        <f t="shared" si="4"/>
        <v>-20.892828316704538</v>
      </c>
      <c r="X28" s="25" t="s">
        <v>25</v>
      </c>
    </row>
    <row r="29" spans="1:24" ht="31.5" x14ac:dyDescent="0.25">
      <c r="A29" s="47" t="s">
        <v>32</v>
      </c>
      <c r="B29" s="24" t="s">
        <v>33</v>
      </c>
      <c r="C29" s="48" t="s">
        <v>24</v>
      </c>
      <c r="D29" s="51">
        <f>D113</f>
        <v>0</v>
      </c>
      <c r="E29" s="51">
        <f t="shared" ref="E29:M29" si="15">E113</f>
        <v>0</v>
      </c>
      <c r="F29" s="51">
        <f t="shared" si="15"/>
        <v>0</v>
      </c>
      <c r="G29" s="51">
        <f t="shared" si="15"/>
        <v>0</v>
      </c>
      <c r="H29" s="51">
        <f t="shared" si="15"/>
        <v>0</v>
      </c>
      <c r="I29" s="51">
        <f t="shared" si="15"/>
        <v>0</v>
      </c>
      <c r="J29" s="51">
        <f t="shared" si="15"/>
        <v>0</v>
      </c>
      <c r="K29" s="51">
        <f t="shared" si="15"/>
        <v>0</v>
      </c>
      <c r="L29" s="51">
        <f t="shared" si="15"/>
        <v>0</v>
      </c>
      <c r="M29" s="51">
        <f t="shared" si="15"/>
        <v>0</v>
      </c>
      <c r="N29" s="27">
        <f t="shared" si="6"/>
        <v>0</v>
      </c>
      <c r="O29" s="28" t="str">
        <f t="shared" si="7"/>
        <v>-</v>
      </c>
      <c r="P29" s="27">
        <f t="shared" si="8"/>
        <v>0</v>
      </c>
      <c r="Q29" s="29" t="str">
        <f t="shared" si="9"/>
        <v>-</v>
      </c>
      <c r="R29" s="27">
        <f t="shared" si="10"/>
        <v>0</v>
      </c>
      <c r="S29" s="29" t="str">
        <f t="shared" si="2"/>
        <v>-</v>
      </c>
      <c r="T29" s="27">
        <f t="shared" si="11"/>
        <v>0</v>
      </c>
      <c r="U29" s="29" t="str">
        <f t="shared" si="3"/>
        <v>-</v>
      </c>
      <c r="V29" s="27">
        <f t="shared" si="12"/>
        <v>0</v>
      </c>
      <c r="W29" s="29" t="str">
        <f t="shared" si="4"/>
        <v>-</v>
      </c>
      <c r="X29" s="25" t="s">
        <v>25</v>
      </c>
    </row>
    <row r="30" spans="1:24" x14ac:dyDescent="0.25">
      <c r="A30" s="47" t="s">
        <v>34</v>
      </c>
      <c r="B30" s="24" t="s">
        <v>35</v>
      </c>
      <c r="C30" s="48" t="s">
        <v>24</v>
      </c>
      <c r="D30" s="51">
        <f t="shared" ref="D30:M30" si="16">D116</f>
        <v>78.271175120000279</v>
      </c>
      <c r="E30" s="51">
        <f t="shared" si="16"/>
        <v>0</v>
      </c>
      <c r="F30" s="51">
        <f t="shared" si="16"/>
        <v>0</v>
      </c>
      <c r="G30" s="51">
        <f t="shared" si="16"/>
        <v>0</v>
      </c>
      <c r="H30" s="51">
        <f t="shared" si="16"/>
        <v>78.271175120000279</v>
      </c>
      <c r="I30" s="51">
        <f t="shared" si="16"/>
        <v>71.94961920999998</v>
      </c>
      <c r="J30" s="51">
        <f t="shared" si="16"/>
        <v>0</v>
      </c>
      <c r="K30" s="51">
        <f t="shared" si="16"/>
        <v>0</v>
      </c>
      <c r="L30" s="51">
        <f t="shared" si="16"/>
        <v>4.4408920985006262E-15</v>
      </c>
      <c r="M30" s="51">
        <f t="shared" si="16"/>
        <v>71.94961920999998</v>
      </c>
      <c r="N30" s="27">
        <f t="shared" si="6"/>
        <v>-6.3215559100002991</v>
      </c>
      <c r="O30" s="28">
        <f t="shared" si="7"/>
        <v>-8.0764801350030849E-2</v>
      </c>
      <c r="P30" s="27">
        <f t="shared" si="8"/>
        <v>0</v>
      </c>
      <c r="Q30" s="29" t="str">
        <f t="shared" si="9"/>
        <v>-</v>
      </c>
      <c r="R30" s="27">
        <f t="shared" si="10"/>
        <v>0</v>
      </c>
      <c r="S30" s="29" t="str">
        <f t="shared" si="2"/>
        <v>-</v>
      </c>
      <c r="T30" s="27">
        <f t="shared" si="11"/>
        <v>4.4408920985006262E-15</v>
      </c>
      <c r="U30" s="29" t="str">
        <f t="shared" si="3"/>
        <v>-</v>
      </c>
      <c r="V30" s="27">
        <f t="shared" si="12"/>
        <v>-6.3215559100002991</v>
      </c>
      <c r="W30" s="29">
        <f t="shared" si="4"/>
        <v>-8.0764801350030844</v>
      </c>
      <c r="X30" s="25" t="s">
        <v>25</v>
      </c>
    </row>
    <row r="31" spans="1:24" ht="31.5" x14ac:dyDescent="0.25">
      <c r="A31" s="47" t="s">
        <v>36</v>
      </c>
      <c r="B31" s="24" t="s">
        <v>37</v>
      </c>
      <c r="C31" s="48" t="s">
        <v>24</v>
      </c>
      <c r="D31" s="51">
        <f t="shared" ref="D31:M32" si="17">D127</f>
        <v>0</v>
      </c>
      <c r="E31" s="51">
        <f t="shared" si="17"/>
        <v>0</v>
      </c>
      <c r="F31" s="51">
        <f t="shared" si="17"/>
        <v>0</v>
      </c>
      <c r="G31" s="51">
        <f t="shared" si="17"/>
        <v>0</v>
      </c>
      <c r="H31" s="51">
        <f t="shared" si="17"/>
        <v>0</v>
      </c>
      <c r="I31" s="51">
        <f t="shared" si="17"/>
        <v>0</v>
      </c>
      <c r="J31" s="51">
        <f t="shared" si="17"/>
        <v>0</v>
      </c>
      <c r="K31" s="51">
        <f t="shared" si="17"/>
        <v>0</v>
      </c>
      <c r="L31" s="51">
        <f t="shared" si="17"/>
        <v>0</v>
      </c>
      <c r="M31" s="51">
        <f t="shared" si="17"/>
        <v>0</v>
      </c>
      <c r="N31" s="27">
        <f t="shared" si="6"/>
        <v>0</v>
      </c>
      <c r="O31" s="28" t="str">
        <f t="shared" si="7"/>
        <v>-</v>
      </c>
      <c r="P31" s="27">
        <f t="shared" si="8"/>
        <v>0</v>
      </c>
      <c r="Q31" s="29" t="str">
        <f t="shared" si="9"/>
        <v>-</v>
      </c>
      <c r="R31" s="27">
        <f t="shared" si="10"/>
        <v>0</v>
      </c>
      <c r="S31" s="29" t="str">
        <f t="shared" si="2"/>
        <v>-</v>
      </c>
      <c r="T31" s="27">
        <f t="shared" si="11"/>
        <v>0</v>
      </c>
      <c r="U31" s="29" t="str">
        <f t="shared" si="3"/>
        <v>-</v>
      </c>
      <c r="V31" s="27">
        <f t="shared" si="12"/>
        <v>0</v>
      </c>
      <c r="W31" s="29" t="str">
        <f t="shared" si="4"/>
        <v>-</v>
      </c>
      <c r="X31" s="25" t="s">
        <v>25</v>
      </c>
    </row>
    <row r="32" spans="1:24" x14ac:dyDescent="0.25">
      <c r="A32" s="47" t="s">
        <v>38</v>
      </c>
      <c r="B32" s="24" t="s">
        <v>39</v>
      </c>
      <c r="C32" s="48" t="s">
        <v>24</v>
      </c>
      <c r="D32" s="51">
        <f t="shared" si="17"/>
        <v>0</v>
      </c>
      <c r="E32" s="51">
        <f t="shared" si="17"/>
        <v>0</v>
      </c>
      <c r="F32" s="51">
        <f t="shared" si="17"/>
        <v>0</v>
      </c>
      <c r="G32" s="51">
        <f t="shared" si="17"/>
        <v>0</v>
      </c>
      <c r="H32" s="51">
        <f t="shared" si="17"/>
        <v>0</v>
      </c>
      <c r="I32" s="51">
        <f t="shared" si="17"/>
        <v>29.773656760000001</v>
      </c>
      <c r="J32" s="51">
        <f t="shared" si="17"/>
        <v>0</v>
      </c>
      <c r="K32" s="51">
        <f>K128</f>
        <v>0</v>
      </c>
      <c r="L32" s="51">
        <f t="shared" si="17"/>
        <v>24.811380633333336</v>
      </c>
      <c r="M32" s="51">
        <f t="shared" si="17"/>
        <v>4.9622761266666657</v>
      </c>
      <c r="N32" s="27">
        <f t="shared" si="6"/>
        <v>29.773656760000001</v>
      </c>
      <c r="O32" s="28" t="str">
        <f t="shared" si="7"/>
        <v>-</v>
      </c>
      <c r="P32" s="27">
        <f t="shared" si="8"/>
        <v>0</v>
      </c>
      <c r="Q32" s="29" t="str">
        <f t="shared" si="9"/>
        <v>-</v>
      </c>
      <c r="R32" s="27">
        <f t="shared" si="10"/>
        <v>0</v>
      </c>
      <c r="S32" s="29" t="str">
        <f t="shared" si="2"/>
        <v>-</v>
      </c>
      <c r="T32" s="27">
        <f t="shared" si="11"/>
        <v>24.811380633333336</v>
      </c>
      <c r="U32" s="29" t="str">
        <f t="shared" si="3"/>
        <v>-</v>
      </c>
      <c r="V32" s="27">
        <f t="shared" si="12"/>
        <v>4.9622761266666657</v>
      </c>
      <c r="W32" s="29" t="str">
        <f t="shared" si="4"/>
        <v>-</v>
      </c>
      <c r="X32" s="25" t="s">
        <v>25</v>
      </c>
    </row>
    <row r="33" spans="1:24" ht="31.5" x14ac:dyDescent="0.25">
      <c r="A33" s="47" t="s">
        <v>40</v>
      </c>
      <c r="B33" s="24" t="s">
        <v>41</v>
      </c>
      <c r="C33" s="48" t="s">
        <v>24</v>
      </c>
      <c r="D33" s="51">
        <v>0</v>
      </c>
      <c r="E33" s="51">
        <v>0</v>
      </c>
      <c r="F33" s="51">
        <v>0</v>
      </c>
      <c r="G33" s="51">
        <v>0</v>
      </c>
      <c r="H33" s="51">
        <v>0</v>
      </c>
      <c r="I33" s="51">
        <v>0</v>
      </c>
      <c r="J33" s="51">
        <v>0</v>
      </c>
      <c r="K33" s="51">
        <v>0</v>
      </c>
      <c r="L33" s="51">
        <v>0</v>
      </c>
      <c r="M33" s="51">
        <v>0</v>
      </c>
      <c r="N33" s="27">
        <f t="shared" si="6"/>
        <v>0</v>
      </c>
      <c r="O33" s="28" t="str">
        <f t="shared" si="7"/>
        <v>-</v>
      </c>
      <c r="P33" s="27">
        <f t="shared" si="8"/>
        <v>0</v>
      </c>
      <c r="Q33" s="29" t="str">
        <f t="shared" si="9"/>
        <v>-</v>
      </c>
      <c r="R33" s="27">
        <f t="shared" si="10"/>
        <v>0</v>
      </c>
      <c r="S33" s="29" t="str">
        <f t="shared" si="2"/>
        <v>-</v>
      </c>
      <c r="T33" s="27">
        <f t="shared" si="11"/>
        <v>0</v>
      </c>
      <c r="U33" s="29" t="str">
        <f t="shared" si="3"/>
        <v>-</v>
      </c>
      <c r="V33" s="27">
        <f t="shared" si="12"/>
        <v>0</v>
      </c>
      <c r="W33" s="29" t="str">
        <f t="shared" si="4"/>
        <v>-</v>
      </c>
      <c r="X33" s="25" t="s">
        <v>25</v>
      </c>
    </row>
    <row r="34" spans="1:24" x14ac:dyDescent="0.25">
      <c r="A34" s="47" t="s">
        <v>42</v>
      </c>
      <c r="B34" s="24" t="s">
        <v>43</v>
      </c>
      <c r="C34" s="48" t="s">
        <v>24</v>
      </c>
      <c r="D34" s="51">
        <v>0</v>
      </c>
      <c r="E34" s="51">
        <v>0</v>
      </c>
      <c r="F34" s="51">
        <v>0</v>
      </c>
      <c r="G34" s="51">
        <v>0</v>
      </c>
      <c r="H34" s="51">
        <v>0</v>
      </c>
      <c r="I34" s="51">
        <v>0</v>
      </c>
      <c r="J34" s="51">
        <v>0</v>
      </c>
      <c r="K34" s="51">
        <v>0</v>
      </c>
      <c r="L34" s="51">
        <v>0</v>
      </c>
      <c r="M34" s="51">
        <v>0</v>
      </c>
      <c r="N34" s="27">
        <f t="shared" si="6"/>
        <v>0</v>
      </c>
      <c r="O34" s="28" t="str">
        <f t="shared" si="7"/>
        <v>-</v>
      </c>
      <c r="P34" s="27">
        <f t="shared" si="8"/>
        <v>0</v>
      </c>
      <c r="Q34" s="29" t="str">
        <f t="shared" si="9"/>
        <v>-</v>
      </c>
      <c r="R34" s="27">
        <f t="shared" si="10"/>
        <v>0</v>
      </c>
      <c r="S34" s="29" t="str">
        <f t="shared" si="2"/>
        <v>-</v>
      </c>
      <c r="T34" s="27">
        <f t="shared" si="11"/>
        <v>0</v>
      </c>
      <c r="U34" s="29" t="str">
        <f t="shared" si="3"/>
        <v>-</v>
      </c>
      <c r="V34" s="27">
        <f t="shared" si="12"/>
        <v>0</v>
      </c>
      <c r="W34" s="29" t="str">
        <f t="shared" si="4"/>
        <v>-</v>
      </c>
      <c r="X34" s="25" t="s">
        <v>25</v>
      </c>
    </row>
    <row r="35" spans="1:24" x14ac:dyDescent="0.25">
      <c r="A35" s="47" t="s">
        <v>44</v>
      </c>
      <c r="B35" s="24" t="s">
        <v>45</v>
      </c>
      <c r="C35" s="48" t="s">
        <v>24</v>
      </c>
      <c r="D35" s="51">
        <v>0</v>
      </c>
      <c r="E35" s="51">
        <v>0</v>
      </c>
      <c r="F35" s="51">
        <v>0</v>
      </c>
      <c r="G35" s="51">
        <v>0</v>
      </c>
      <c r="H35" s="51">
        <v>0</v>
      </c>
      <c r="I35" s="51">
        <v>0</v>
      </c>
      <c r="J35" s="51">
        <v>0</v>
      </c>
      <c r="K35" s="51">
        <v>0</v>
      </c>
      <c r="L35" s="51">
        <v>0</v>
      </c>
      <c r="M35" s="51">
        <v>0</v>
      </c>
      <c r="N35" s="27">
        <f t="shared" si="6"/>
        <v>0</v>
      </c>
      <c r="O35" s="28" t="str">
        <f t="shared" si="7"/>
        <v>-</v>
      </c>
      <c r="P35" s="27">
        <f t="shared" si="8"/>
        <v>0</v>
      </c>
      <c r="Q35" s="29" t="str">
        <f t="shared" si="9"/>
        <v>-</v>
      </c>
      <c r="R35" s="27">
        <f t="shared" si="10"/>
        <v>0</v>
      </c>
      <c r="S35" s="29" t="str">
        <f t="shared" si="2"/>
        <v>-</v>
      </c>
      <c r="T35" s="27">
        <f t="shared" si="11"/>
        <v>0</v>
      </c>
      <c r="U35" s="29" t="str">
        <f t="shared" si="3"/>
        <v>-</v>
      </c>
      <c r="V35" s="27">
        <f t="shared" si="12"/>
        <v>0</v>
      </c>
      <c r="W35" s="29" t="str">
        <f t="shared" si="4"/>
        <v>-</v>
      </c>
      <c r="X35" s="25" t="s">
        <v>25</v>
      </c>
    </row>
    <row r="36" spans="1:24" x14ac:dyDescent="0.25">
      <c r="A36" s="47" t="s">
        <v>46</v>
      </c>
      <c r="B36" s="24" t="s">
        <v>47</v>
      </c>
      <c r="C36" s="48" t="s">
        <v>24</v>
      </c>
      <c r="D36" s="51">
        <v>0</v>
      </c>
      <c r="E36" s="51">
        <v>0</v>
      </c>
      <c r="F36" s="51">
        <v>0</v>
      </c>
      <c r="G36" s="51">
        <v>0</v>
      </c>
      <c r="H36" s="51">
        <v>0</v>
      </c>
      <c r="I36" s="51">
        <v>0</v>
      </c>
      <c r="J36" s="51">
        <v>0</v>
      </c>
      <c r="K36" s="51">
        <v>0</v>
      </c>
      <c r="L36" s="51">
        <v>0</v>
      </c>
      <c r="M36" s="51">
        <v>0</v>
      </c>
      <c r="N36" s="27">
        <f t="shared" si="6"/>
        <v>0</v>
      </c>
      <c r="O36" s="28" t="str">
        <f t="shared" si="7"/>
        <v>-</v>
      </c>
      <c r="P36" s="27">
        <f t="shared" si="8"/>
        <v>0</v>
      </c>
      <c r="Q36" s="29" t="str">
        <f t="shared" si="9"/>
        <v>-</v>
      </c>
      <c r="R36" s="27">
        <f t="shared" si="10"/>
        <v>0</v>
      </c>
      <c r="S36" s="29" t="str">
        <f t="shared" si="2"/>
        <v>-</v>
      </c>
      <c r="T36" s="27">
        <f t="shared" si="11"/>
        <v>0</v>
      </c>
      <c r="U36" s="29" t="str">
        <f t="shared" si="3"/>
        <v>-</v>
      </c>
      <c r="V36" s="27">
        <f t="shared" si="12"/>
        <v>0</v>
      </c>
      <c r="W36" s="29" t="str">
        <f t="shared" si="4"/>
        <v>-</v>
      </c>
      <c r="X36" s="25" t="s">
        <v>25</v>
      </c>
    </row>
    <row r="37" spans="1:24" ht="31.5" x14ac:dyDescent="0.25">
      <c r="A37" s="47" t="s">
        <v>48</v>
      </c>
      <c r="B37" s="24" t="s">
        <v>49</v>
      </c>
      <c r="C37" s="48" t="s">
        <v>24</v>
      </c>
      <c r="D37" s="51">
        <v>0</v>
      </c>
      <c r="E37" s="51">
        <v>0</v>
      </c>
      <c r="F37" s="51">
        <v>0</v>
      </c>
      <c r="G37" s="51">
        <v>0</v>
      </c>
      <c r="H37" s="51">
        <v>0</v>
      </c>
      <c r="I37" s="51">
        <v>0</v>
      </c>
      <c r="J37" s="51">
        <v>0</v>
      </c>
      <c r="K37" s="51">
        <v>0</v>
      </c>
      <c r="L37" s="51">
        <v>0</v>
      </c>
      <c r="M37" s="51">
        <v>0</v>
      </c>
      <c r="N37" s="27">
        <f t="shared" si="6"/>
        <v>0</v>
      </c>
      <c r="O37" s="28" t="str">
        <f t="shared" si="7"/>
        <v>-</v>
      </c>
      <c r="P37" s="27">
        <f t="shared" si="8"/>
        <v>0</v>
      </c>
      <c r="Q37" s="29" t="str">
        <f t="shared" si="9"/>
        <v>-</v>
      </c>
      <c r="R37" s="27">
        <f t="shared" si="10"/>
        <v>0</v>
      </c>
      <c r="S37" s="29" t="str">
        <f t="shared" si="2"/>
        <v>-</v>
      </c>
      <c r="T37" s="27">
        <f t="shared" si="11"/>
        <v>0</v>
      </c>
      <c r="U37" s="29" t="str">
        <f t="shared" si="3"/>
        <v>-</v>
      </c>
      <c r="V37" s="27">
        <f t="shared" si="12"/>
        <v>0</v>
      </c>
      <c r="W37" s="29" t="str">
        <f t="shared" si="4"/>
        <v>-</v>
      </c>
      <c r="X37" s="25" t="s">
        <v>25</v>
      </c>
    </row>
    <row r="38" spans="1:24" x14ac:dyDescent="0.25">
      <c r="A38" s="47" t="s">
        <v>50</v>
      </c>
      <c r="B38" s="24" t="s">
        <v>51</v>
      </c>
      <c r="C38" s="48" t="s">
        <v>24</v>
      </c>
      <c r="D38" s="51">
        <v>0</v>
      </c>
      <c r="E38" s="51">
        <v>0</v>
      </c>
      <c r="F38" s="51">
        <v>0</v>
      </c>
      <c r="G38" s="51">
        <v>0</v>
      </c>
      <c r="H38" s="51">
        <v>0</v>
      </c>
      <c r="I38" s="51">
        <v>0</v>
      </c>
      <c r="J38" s="51">
        <v>0</v>
      </c>
      <c r="K38" s="51">
        <v>0</v>
      </c>
      <c r="L38" s="51">
        <v>0</v>
      </c>
      <c r="M38" s="51">
        <v>0</v>
      </c>
      <c r="N38" s="27">
        <f t="shared" si="6"/>
        <v>0</v>
      </c>
      <c r="O38" s="28" t="str">
        <f t="shared" si="7"/>
        <v>-</v>
      </c>
      <c r="P38" s="27">
        <f t="shared" si="8"/>
        <v>0</v>
      </c>
      <c r="Q38" s="29" t="str">
        <f t="shared" si="9"/>
        <v>-</v>
      </c>
      <c r="R38" s="27">
        <f t="shared" si="10"/>
        <v>0</v>
      </c>
      <c r="S38" s="29" t="str">
        <f t="shared" si="2"/>
        <v>-</v>
      </c>
      <c r="T38" s="27">
        <f t="shared" si="11"/>
        <v>0</v>
      </c>
      <c r="U38" s="29" t="str">
        <f t="shared" si="3"/>
        <v>-</v>
      </c>
      <c r="V38" s="27">
        <f t="shared" si="12"/>
        <v>0</v>
      </c>
      <c r="W38" s="29" t="str">
        <f t="shared" si="4"/>
        <v>-</v>
      </c>
      <c r="X38" s="25" t="s">
        <v>25</v>
      </c>
    </row>
    <row r="39" spans="1:24" ht="31.5" x14ac:dyDescent="0.25">
      <c r="A39" s="47" t="s">
        <v>52</v>
      </c>
      <c r="B39" s="24" t="s">
        <v>37</v>
      </c>
      <c r="C39" s="48" t="s">
        <v>24</v>
      </c>
      <c r="D39" s="51">
        <v>0</v>
      </c>
      <c r="E39" s="51">
        <v>0</v>
      </c>
      <c r="F39" s="51">
        <v>0</v>
      </c>
      <c r="G39" s="51">
        <v>0</v>
      </c>
      <c r="H39" s="51">
        <v>0</v>
      </c>
      <c r="I39" s="51">
        <v>0</v>
      </c>
      <c r="J39" s="51">
        <v>0</v>
      </c>
      <c r="K39" s="51">
        <v>0</v>
      </c>
      <c r="L39" s="51">
        <v>0</v>
      </c>
      <c r="M39" s="51">
        <v>0</v>
      </c>
      <c r="N39" s="27">
        <f t="shared" si="6"/>
        <v>0</v>
      </c>
      <c r="O39" s="28" t="str">
        <f t="shared" si="7"/>
        <v>-</v>
      </c>
      <c r="P39" s="27">
        <f t="shared" si="8"/>
        <v>0</v>
      </c>
      <c r="Q39" s="29" t="str">
        <f t="shared" si="9"/>
        <v>-</v>
      </c>
      <c r="R39" s="27">
        <f t="shared" si="10"/>
        <v>0</v>
      </c>
      <c r="S39" s="29" t="str">
        <f t="shared" si="2"/>
        <v>-</v>
      </c>
      <c r="T39" s="27">
        <f t="shared" si="11"/>
        <v>0</v>
      </c>
      <c r="U39" s="29" t="str">
        <f t="shared" si="3"/>
        <v>-</v>
      </c>
      <c r="V39" s="27">
        <f t="shared" si="12"/>
        <v>0</v>
      </c>
      <c r="W39" s="29" t="str">
        <f t="shared" si="4"/>
        <v>-</v>
      </c>
      <c r="X39" s="25" t="s">
        <v>25</v>
      </c>
    </row>
    <row r="40" spans="1:24" x14ac:dyDescent="0.25">
      <c r="A40" s="47" t="s">
        <v>53</v>
      </c>
      <c r="B40" s="24" t="s">
        <v>39</v>
      </c>
      <c r="C40" s="48" t="s">
        <v>24</v>
      </c>
      <c r="D40" s="51">
        <v>0</v>
      </c>
      <c r="E40" s="51">
        <v>0</v>
      </c>
      <c r="F40" s="51">
        <v>0</v>
      </c>
      <c r="G40" s="51">
        <v>0</v>
      </c>
      <c r="H40" s="51">
        <v>0</v>
      </c>
      <c r="I40" s="51">
        <v>0</v>
      </c>
      <c r="J40" s="51">
        <v>0</v>
      </c>
      <c r="K40" s="51">
        <v>0</v>
      </c>
      <c r="L40" s="51">
        <v>0</v>
      </c>
      <c r="M40" s="51">
        <v>0</v>
      </c>
      <c r="N40" s="27">
        <f t="shared" si="6"/>
        <v>0</v>
      </c>
      <c r="O40" s="28" t="str">
        <f t="shared" si="7"/>
        <v>-</v>
      </c>
      <c r="P40" s="27">
        <f t="shared" si="8"/>
        <v>0</v>
      </c>
      <c r="Q40" s="29" t="str">
        <f t="shared" si="9"/>
        <v>-</v>
      </c>
      <c r="R40" s="27">
        <f t="shared" si="10"/>
        <v>0</v>
      </c>
      <c r="S40" s="29" t="str">
        <f t="shared" si="2"/>
        <v>-</v>
      </c>
      <c r="T40" s="27">
        <f t="shared" si="11"/>
        <v>0</v>
      </c>
      <c r="U40" s="29" t="str">
        <f t="shared" si="3"/>
        <v>-</v>
      </c>
      <c r="V40" s="27">
        <f t="shared" si="12"/>
        <v>0</v>
      </c>
      <c r="W40" s="29" t="str">
        <f t="shared" si="4"/>
        <v>-</v>
      </c>
      <c r="X40" s="25" t="s">
        <v>25</v>
      </c>
    </row>
    <row r="41" spans="1:24" ht="47.25" x14ac:dyDescent="0.25">
      <c r="A41" s="47" t="s">
        <v>54</v>
      </c>
      <c r="B41" s="24" t="s">
        <v>55</v>
      </c>
      <c r="C41" s="48" t="s">
        <v>24</v>
      </c>
      <c r="D41" s="51">
        <f>D176</f>
        <v>47.276317670085803</v>
      </c>
      <c r="E41" s="51">
        <f t="shared" ref="E41:M42" si="18">E176</f>
        <v>0</v>
      </c>
      <c r="F41" s="51">
        <f t="shared" si="18"/>
        <v>0</v>
      </c>
      <c r="G41" s="51">
        <f t="shared" si="18"/>
        <v>0</v>
      </c>
      <c r="H41" s="51">
        <f t="shared" si="18"/>
        <v>47.276317670085803</v>
      </c>
      <c r="I41" s="51">
        <f t="shared" si="18"/>
        <v>47.276317659999997</v>
      </c>
      <c r="J41" s="51">
        <f t="shared" si="18"/>
        <v>0</v>
      </c>
      <c r="K41" s="51">
        <f t="shared" si="18"/>
        <v>0</v>
      </c>
      <c r="L41" s="51">
        <f t="shared" si="18"/>
        <v>0</v>
      </c>
      <c r="M41" s="51">
        <f t="shared" si="18"/>
        <v>47.276317659999997</v>
      </c>
      <c r="N41" s="27">
        <f t="shared" si="6"/>
        <v>-1.00858059681741E-8</v>
      </c>
      <c r="O41" s="28">
        <f t="shared" si="7"/>
        <v>-2.1333738466174824E-10</v>
      </c>
      <c r="P41" s="27">
        <f t="shared" si="8"/>
        <v>0</v>
      </c>
      <c r="Q41" s="29" t="str">
        <f t="shared" si="9"/>
        <v>-</v>
      </c>
      <c r="R41" s="27">
        <f t="shared" si="10"/>
        <v>0</v>
      </c>
      <c r="S41" s="29" t="str">
        <f t="shared" si="2"/>
        <v>-</v>
      </c>
      <c r="T41" s="27">
        <f t="shared" si="11"/>
        <v>0</v>
      </c>
      <c r="U41" s="29" t="str">
        <f t="shared" si="3"/>
        <v>-</v>
      </c>
      <c r="V41" s="27">
        <f t="shared" si="12"/>
        <v>-1.00858059681741E-8</v>
      </c>
      <c r="W41" s="29">
        <f t="shared" si="4"/>
        <v>-2.1333738466174823E-8</v>
      </c>
      <c r="X41" s="25" t="s">
        <v>25</v>
      </c>
    </row>
    <row r="42" spans="1:24" x14ac:dyDescent="0.25">
      <c r="A42" s="47" t="s">
        <v>56</v>
      </c>
      <c r="B42" s="24" t="s">
        <v>45</v>
      </c>
      <c r="C42" s="48" t="s">
        <v>24</v>
      </c>
      <c r="D42" s="51">
        <f>D177</f>
        <v>0</v>
      </c>
      <c r="E42" s="51">
        <f t="shared" si="18"/>
        <v>0</v>
      </c>
      <c r="F42" s="51">
        <f t="shared" si="18"/>
        <v>0</v>
      </c>
      <c r="G42" s="51">
        <f t="shared" si="18"/>
        <v>0</v>
      </c>
      <c r="H42" s="51">
        <f t="shared" si="18"/>
        <v>0</v>
      </c>
      <c r="I42" s="51">
        <f t="shared" si="18"/>
        <v>0</v>
      </c>
      <c r="J42" s="51">
        <f t="shared" si="18"/>
        <v>0</v>
      </c>
      <c r="K42" s="51">
        <f t="shared" si="18"/>
        <v>0</v>
      </c>
      <c r="L42" s="51">
        <f t="shared" si="18"/>
        <v>0</v>
      </c>
      <c r="M42" s="51">
        <f t="shared" si="18"/>
        <v>0</v>
      </c>
      <c r="N42" s="27">
        <f t="shared" si="6"/>
        <v>0</v>
      </c>
      <c r="O42" s="28" t="str">
        <f t="shared" si="7"/>
        <v>-</v>
      </c>
      <c r="P42" s="27">
        <f t="shared" si="8"/>
        <v>0</v>
      </c>
      <c r="Q42" s="29" t="str">
        <f t="shared" si="9"/>
        <v>-</v>
      </c>
      <c r="R42" s="27">
        <f t="shared" si="10"/>
        <v>0</v>
      </c>
      <c r="S42" s="29" t="str">
        <f t="shared" si="2"/>
        <v>-</v>
      </c>
      <c r="T42" s="27">
        <f t="shared" si="11"/>
        <v>0</v>
      </c>
      <c r="U42" s="29" t="str">
        <f t="shared" si="3"/>
        <v>-</v>
      </c>
      <c r="V42" s="27">
        <f t="shared" si="12"/>
        <v>0</v>
      </c>
      <c r="W42" s="29" t="str">
        <f t="shared" si="4"/>
        <v>-</v>
      </c>
      <c r="X42" s="25" t="s">
        <v>25</v>
      </c>
    </row>
    <row r="43" spans="1:24" x14ac:dyDescent="0.25">
      <c r="A43" s="47" t="s">
        <v>57</v>
      </c>
      <c r="B43" s="24" t="s">
        <v>58</v>
      </c>
      <c r="C43" s="48" t="s">
        <v>24</v>
      </c>
      <c r="D43" s="51">
        <f>D183</f>
        <v>0</v>
      </c>
      <c r="E43" s="51">
        <f t="shared" ref="E43:M43" si="19">E183</f>
        <v>0</v>
      </c>
      <c r="F43" s="51">
        <f t="shared" si="19"/>
        <v>0</v>
      </c>
      <c r="G43" s="51">
        <f t="shared" si="19"/>
        <v>0</v>
      </c>
      <c r="H43" s="51">
        <f t="shared" si="19"/>
        <v>0</v>
      </c>
      <c r="I43" s="51">
        <f t="shared" si="19"/>
        <v>0</v>
      </c>
      <c r="J43" s="51">
        <f t="shared" si="19"/>
        <v>0</v>
      </c>
      <c r="K43" s="51">
        <f t="shared" si="19"/>
        <v>0</v>
      </c>
      <c r="L43" s="51">
        <f t="shared" si="19"/>
        <v>0</v>
      </c>
      <c r="M43" s="51">
        <f t="shared" si="19"/>
        <v>0</v>
      </c>
      <c r="N43" s="27">
        <f t="shared" si="6"/>
        <v>0</v>
      </c>
      <c r="O43" s="28" t="str">
        <f t="shared" si="7"/>
        <v>-</v>
      </c>
      <c r="P43" s="27">
        <f t="shared" si="8"/>
        <v>0</v>
      </c>
      <c r="Q43" s="29" t="str">
        <f t="shared" si="9"/>
        <v>-</v>
      </c>
      <c r="R43" s="27">
        <f t="shared" si="10"/>
        <v>0</v>
      </c>
      <c r="S43" s="29" t="str">
        <f t="shared" si="2"/>
        <v>-</v>
      </c>
      <c r="T43" s="27">
        <f t="shared" si="11"/>
        <v>0</v>
      </c>
      <c r="U43" s="29" t="str">
        <f t="shared" si="3"/>
        <v>-</v>
      </c>
      <c r="V43" s="27">
        <f t="shared" si="12"/>
        <v>0</v>
      </c>
      <c r="W43" s="29" t="str">
        <f t="shared" si="4"/>
        <v>-</v>
      </c>
      <c r="X43" s="25" t="s">
        <v>25</v>
      </c>
    </row>
    <row r="44" spans="1:24" x14ac:dyDescent="0.25">
      <c r="A44" s="47" t="s">
        <v>59</v>
      </c>
      <c r="B44" s="24" t="s">
        <v>60</v>
      </c>
      <c r="C44" s="48" t="s">
        <v>24</v>
      </c>
      <c r="D44" s="51">
        <f>D190</f>
        <v>0</v>
      </c>
      <c r="E44" s="51">
        <f t="shared" ref="E44:M44" si="20">E190</f>
        <v>0</v>
      </c>
      <c r="F44" s="51">
        <f t="shared" si="20"/>
        <v>0</v>
      </c>
      <c r="G44" s="51">
        <f t="shared" si="20"/>
        <v>0</v>
      </c>
      <c r="H44" s="51">
        <f t="shared" si="20"/>
        <v>0</v>
      </c>
      <c r="I44" s="51">
        <f t="shared" si="20"/>
        <v>0</v>
      </c>
      <c r="J44" s="51">
        <f t="shared" si="20"/>
        <v>0</v>
      </c>
      <c r="K44" s="51">
        <f t="shared" si="20"/>
        <v>0</v>
      </c>
      <c r="L44" s="51">
        <f t="shared" si="20"/>
        <v>0</v>
      </c>
      <c r="M44" s="51">
        <f t="shared" si="20"/>
        <v>0</v>
      </c>
      <c r="N44" s="27">
        <f t="shared" si="6"/>
        <v>0</v>
      </c>
      <c r="O44" s="28" t="str">
        <f t="shared" si="7"/>
        <v>-</v>
      </c>
      <c r="P44" s="27">
        <f t="shared" si="8"/>
        <v>0</v>
      </c>
      <c r="Q44" s="29" t="str">
        <f t="shared" si="9"/>
        <v>-</v>
      </c>
      <c r="R44" s="27">
        <f t="shared" si="10"/>
        <v>0</v>
      </c>
      <c r="S44" s="29" t="str">
        <f t="shared" si="2"/>
        <v>-</v>
      </c>
      <c r="T44" s="27">
        <f t="shared" si="11"/>
        <v>0</v>
      </c>
      <c r="U44" s="29" t="str">
        <f t="shared" si="3"/>
        <v>-</v>
      </c>
      <c r="V44" s="27">
        <f t="shared" si="12"/>
        <v>0</v>
      </c>
      <c r="W44" s="29" t="str">
        <f t="shared" si="4"/>
        <v>-</v>
      </c>
      <c r="X44" s="25" t="s">
        <v>25</v>
      </c>
    </row>
    <row r="45" spans="1:24" ht="31.5" x14ac:dyDescent="0.25">
      <c r="A45" s="47" t="s">
        <v>61</v>
      </c>
      <c r="B45" s="24" t="s">
        <v>37</v>
      </c>
      <c r="C45" s="48" t="s">
        <v>24</v>
      </c>
      <c r="D45" s="51">
        <f>D197</f>
        <v>0</v>
      </c>
      <c r="E45" s="51">
        <f t="shared" ref="E45:M46" si="21">E197</f>
        <v>0</v>
      </c>
      <c r="F45" s="51">
        <f t="shared" si="21"/>
        <v>0</v>
      </c>
      <c r="G45" s="51">
        <f t="shared" si="21"/>
        <v>0</v>
      </c>
      <c r="H45" s="51">
        <f t="shared" si="21"/>
        <v>0</v>
      </c>
      <c r="I45" s="51">
        <f t="shared" si="21"/>
        <v>0</v>
      </c>
      <c r="J45" s="51">
        <f t="shared" si="21"/>
        <v>0</v>
      </c>
      <c r="K45" s="51">
        <f t="shared" si="21"/>
        <v>0</v>
      </c>
      <c r="L45" s="51">
        <f t="shared" si="21"/>
        <v>0</v>
      </c>
      <c r="M45" s="51">
        <f t="shared" si="21"/>
        <v>0</v>
      </c>
      <c r="N45" s="27">
        <f t="shared" si="6"/>
        <v>0</v>
      </c>
      <c r="O45" s="28" t="str">
        <f t="shared" si="7"/>
        <v>-</v>
      </c>
      <c r="P45" s="27">
        <f t="shared" si="8"/>
        <v>0</v>
      </c>
      <c r="Q45" s="29" t="str">
        <f t="shared" si="9"/>
        <v>-</v>
      </c>
      <c r="R45" s="27">
        <f t="shared" si="10"/>
        <v>0</v>
      </c>
      <c r="S45" s="29" t="str">
        <f t="shared" si="2"/>
        <v>-</v>
      </c>
      <c r="T45" s="27">
        <f t="shared" si="11"/>
        <v>0</v>
      </c>
      <c r="U45" s="29" t="str">
        <f t="shared" si="3"/>
        <v>-</v>
      </c>
      <c r="V45" s="27">
        <f t="shared" si="12"/>
        <v>0</v>
      </c>
      <c r="W45" s="29" t="str">
        <f t="shared" si="4"/>
        <v>-</v>
      </c>
      <c r="X45" s="25" t="s">
        <v>25</v>
      </c>
    </row>
    <row r="46" spans="1:24" x14ac:dyDescent="0.25">
      <c r="A46" s="47" t="s">
        <v>62</v>
      </c>
      <c r="B46" s="24" t="s">
        <v>39</v>
      </c>
      <c r="C46" s="48" t="s">
        <v>24</v>
      </c>
      <c r="D46" s="51">
        <f>D198</f>
        <v>47.276317670085803</v>
      </c>
      <c r="E46" s="51">
        <f t="shared" si="21"/>
        <v>0</v>
      </c>
      <c r="F46" s="51">
        <f t="shared" si="21"/>
        <v>0</v>
      </c>
      <c r="G46" s="51">
        <f t="shared" si="21"/>
        <v>0</v>
      </c>
      <c r="H46" s="51">
        <f t="shared" si="21"/>
        <v>47.276317670085803</v>
      </c>
      <c r="I46" s="51">
        <f t="shared" si="21"/>
        <v>47.276317659999997</v>
      </c>
      <c r="J46" s="51">
        <f t="shared" si="21"/>
        <v>0</v>
      </c>
      <c r="K46" s="51">
        <f t="shared" si="21"/>
        <v>0</v>
      </c>
      <c r="L46" s="51">
        <f t="shared" si="21"/>
        <v>0</v>
      </c>
      <c r="M46" s="51">
        <f t="shared" si="21"/>
        <v>47.276317659999997</v>
      </c>
      <c r="N46" s="27">
        <f t="shared" si="6"/>
        <v>-1.00858059681741E-8</v>
      </c>
      <c r="O46" s="28">
        <f t="shared" si="7"/>
        <v>-2.1333738466174824E-10</v>
      </c>
      <c r="P46" s="27">
        <f t="shared" si="8"/>
        <v>0</v>
      </c>
      <c r="Q46" s="29" t="str">
        <f t="shared" si="9"/>
        <v>-</v>
      </c>
      <c r="R46" s="27">
        <f t="shared" si="10"/>
        <v>0</v>
      </c>
      <c r="S46" s="29" t="str">
        <f t="shared" si="2"/>
        <v>-</v>
      </c>
      <c r="T46" s="27">
        <f t="shared" si="11"/>
        <v>0</v>
      </c>
      <c r="U46" s="29" t="str">
        <f t="shared" si="3"/>
        <v>-</v>
      </c>
      <c r="V46" s="27">
        <f t="shared" si="12"/>
        <v>-1.00858059681741E-8</v>
      </c>
      <c r="W46" s="29">
        <f t="shared" si="4"/>
        <v>-2.1333738466174823E-8</v>
      </c>
      <c r="X46" s="25" t="s">
        <v>25</v>
      </c>
    </row>
    <row r="47" spans="1:24" x14ac:dyDescent="0.25">
      <c r="A47" s="47" t="s">
        <v>63</v>
      </c>
      <c r="B47" s="24" t="s">
        <v>64</v>
      </c>
      <c r="C47" s="48" t="s">
        <v>24</v>
      </c>
      <c r="D47" s="51">
        <v>0</v>
      </c>
      <c r="E47" s="51">
        <v>0</v>
      </c>
      <c r="F47" s="51">
        <v>0</v>
      </c>
      <c r="G47" s="51">
        <v>0</v>
      </c>
      <c r="H47" s="51">
        <v>0</v>
      </c>
      <c r="I47" s="51">
        <v>0</v>
      </c>
      <c r="J47" s="51">
        <v>0</v>
      </c>
      <c r="K47" s="51">
        <v>0</v>
      </c>
      <c r="L47" s="51">
        <v>0</v>
      </c>
      <c r="M47" s="51">
        <v>0</v>
      </c>
      <c r="N47" s="27">
        <f t="shared" si="6"/>
        <v>0</v>
      </c>
      <c r="O47" s="28" t="str">
        <f t="shared" si="7"/>
        <v>-</v>
      </c>
      <c r="P47" s="27">
        <f t="shared" si="8"/>
        <v>0</v>
      </c>
      <c r="Q47" s="29" t="str">
        <f t="shared" si="9"/>
        <v>-</v>
      </c>
      <c r="R47" s="27">
        <f t="shared" si="10"/>
        <v>0</v>
      </c>
      <c r="S47" s="29" t="str">
        <f t="shared" si="2"/>
        <v>-</v>
      </c>
      <c r="T47" s="27">
        <f t="shared" si="11"/>
        <v>0</v>
      </c>
      <c r="U47" s="29" t="str">
        <f t="shared" si="3"/>
        <v>-</v>
      </c>
      <c r="V47" s="27">
        <f t="shared" si="12"/>
        <v>0</v>
      </c>
      <c r="W47" s="29" t="str">
        <f t="shared" si="4"/>
        <v>-</v>
      </c>
      <c r="X47" s="25" t="s">
        <v>25</v>
      </c>
    </row>
    <row r="48" spans="1:24" x14ac:dyDescent="0.25">
      <c r="A48" s="47" t="s">
        <v>65</v>
      </c>
      <c r="B48" s="24" t="s">
        <v>66</v>
      </c>
      <c r="C48" s="48" t="s">
        <v>24</v>
      </c>
      <c r="D48" s="51">
        <f t="shared" ref="D48:M48" si="22">SUM(D49,D137,D176,D200)</f>
        <v>6923.6404631962951</v>
      </c>
      <c r="E48" s="51">
        <f t="shared" si="22"/>
        <v>1565.254822894349</v>
      </c>
      <c r="F48" s="51">
        <f t="shared" si="22"/>
        <v>0</v>
      </c>
      <c r="G48" s="51">
        <f t="shared" si="22"/>
        <v>168.97938393035162</v>
      </c>
      <c r="H48" s="51">
        <f t="shared" si="22"/>
        <v>5189.4062563715934</v>
      </c>
      <c r="I48" s="51">
        <f t="shared" si="22"/>
        <v>4638.5487522940002</v>
      </c>
      <c r="J48" s="51">
        <f t="shared" si="22"/>
        <v>0</v>
      </c>
      <c r="K48" s="51">
        <f t="shared" si="22"/>
        <v>0</v>
      </c>
      <c r="L48" s="51">
        <f t="shared" si="22"/>
        <v>212.92748457538585</v>
      </c>
      <c r="M48" s="51">
        <f t="shared" si="22"/>
        <v>4425.621267718614</v>
      </c>
      <c r="N48" s="27">
        <f t="shared" si="6"/>
        <v>-2285.0917109022948</v>
      </c>
      <c r="O48" s="28">
        <f t="shared" si="7"/>
        <v>-0.33004193719316605</v>
      </c>
      <c r="P48" s="27">
        <f t="shared" si="8"/>
        <v>-1565.254822894349</v>
      </c>
      <c r="Q48" s="29">
        <f t="shared" si="9"/>
        <v>-100</v>
      </c>
      <c r="R48" s="27">
        <f t="shared" si="10"/>
        <v>0</v>
      </c>
      <c r="S48" s="29" t="str">
        <f t="shared" si="2"/>
        <v>-</v>
      </c>
      <c r="T48" s="27">
        <f t="shared" si="11"/>
        <v>43.948100645034231</v>
      </c>
      <c r="U48" s="29">
        <f t="shared" si="3"/>
        <v>26.007965955863799</v>
      </c>
      <c r="V48" s="27">
        <f t="shared" si="12"/>
        <v>-763.78498865297934</v>
      </c>
      <c r="W48" s="29">
        <f t="shared" si="4"/>
        <v>-14.718157548663649</v>
      </c>
      <c r="X48" s="25" t="s">
        <v>25</v>
      </c>
    </row>
    <row r="49" spans="1:24" ht="31.5" x14ac:dyDescent="0.25">
      <c r="A49" s="47" t="s">
        <v>67</v>
      </c>
      <c r="B49" s="24" t="s">
        <v>68</v>
      </c>
      <c r="C49" s="48" t="s">
        <v>24</v>
      </c>
      <c r="D49" s="51">
        <f t="shared" ref="D49:M49" si="23">D50+D88+D113+D116+D127+D128</f>
        <v>6876.3641455262095</v>
      </c>
      <c r="E49" s="51">
        <f t="shared" si="23"/>
        <v>1565.254822894349</v>
      </c>
      <c r="F49" s="51">
        <f t="shared" si="23"/>
        <v>0</v>
      </c>
      <c r="G49" s="51">
        <f t="shared" si="23"/>
        <v>168.97938393035162</v>
      </c>
      <c r="H49" s="51">
        <f t="shared" si="23"/>
        <v>5142.1299387015079</v>
      </c>
      <c r="I49" s="51">
        <f t="shared" si="23"/>
        <v>4591.2724346340001</v>
      </c>
      <c r="J49" s="51">
        <f t="shared" si="23"/>
        <v>0</v>
      </c>
      <c r="K49" s="51">
        <f t="shared" si="23"/>
        <v>0</v>
      </c>
      <c r="L49" s="51">
        <f t="shared" si="23"/>
        <v>212.92748457538585</v>
      </c>
      <c r="M49" s="51">
        <f t="shared" si="23"/>
        <v>4378.3449500586139</v>
      </c>
      <c r="N49" s="27">
        <f t="shared" si="6"/>
        <v>-2285.0917108922094</v>
      </c>
      <c r="O49" s="28">
        <f t="shared" si="7"/>
        <v>-0.33231103858554367</v>
      </c>
      <c r="P49" s="27">
        <f t="shared" si="8"/>
        <v>-1565.254822894349</v>
      </c>
      <c r="Q49" s="29">
        <f t="shared" si="9"/>
        <v>-100</v>
      </c>
      <c r="R49" s="27">
        <f t="shared" si="10"/>
        <v>0</v>
      </c>
      <c r="S49" s="29" t="str">
        <f t="shared" si="2"/>
        <v>-</v>
      </c>
      <c r="T49" s="27">
        <f t="shared" si="11"/>
        <v>43.948100645034231</v>
      </c>
      <c r="U49" s="29">
        <f t="shared" si="3"/>
        <v>26.007965955863799</v>
      </c>
      <c r="V49" s="27">
        <f t="shared" si="12"/>
        <v>-763.78498864289395</v>
      </c>
      <c r="W49" s="29">
        <f t="shared" si="4"/>
        <v>-14.853475072544844</v>
      </c>
      <c r="X49" s="25" t="s">
        <v>25</v>
      </c>
    </row>
    <row r="50" spans="1:24" x14ac:dyDescent="0.25">
      <c r="A50" s="47" t="s">
        <v>69</v>
      </c>
      <c r="B50" s="24" t="s">
        <v>70</v>
      </c>
      <c r="C50" s="48" t="s">
        <v>24</v>
      </c>
      <c r="D50" s="51">
        <f t="shared" ref="D50:M50" si="24">D51+D63+D66+D80</f>
        <v>4102.7701793551205</v>
      </c>
      <c r="E50" s="51">
        <f t="shared" si="24"/>
        <v>0</v>
      </c>
      <c r="F50" s="51">
        <f t="shared" si="24"/>
        <v>0</v>
      </c>
      <c r="G50" s="51">
        <f t="shared" si="24"/>
        <v>53.672802008490237</v>
      </c>
      <c r="H50" s="51">
        <f t="shared" si="24"/>
        <v>4049.0973773466294</v>
      </c>
      <c r="I50" s="51">
        <f t="shared" si="24"/>
        <v>3593.6040301339999</v>
      </c>
      <c r="J50" s="51">
        <f t="shared" si="24"/>
        <v>0</v>
      </c>
      <c r="K50" s="51">
        <f t="shared" si="24"/>
        <v>0</v>
      </c>
      <c r="L50" s="51">
        <f t="shared" si="24"/>
        <v>94.920007396666662</v>
      </c>
      <c r="M50" s="51">
        <f t="shared" si="24"/>
        <v>3498.6840227373336</v>
      </c>
      <c r="N50" s="27">
        <f t="shared" si="6"/>
        <v>-509.16614922112058</v>
      </c>
      <c r="O50" s="28">
        <f t="shared" si="7"/>
        <v>-0.12410301502706936</v>
      </c>
      <c r="P50" s="27">
        <f t="shared" si="8"/>
        <v>0</v>
      </c>
      <c r="Q50" s="29" t="str">
        <f t="shared" si="9"/>
        <v>-</v>
      </c>
      <c r="R50" s="27">
        <f t="shared" si="10"/>
        <v>0</v>
      </c>
      <c r="S50" s="29" t="str">
        <f t="shared" si="2"/>
        <v>-</v>
      </c>
      <c r="T50" s="27">
        <f t="shared" si="11"/>
        <v>41.247205388176425</v>
      </c>
      <c r="U50" s="29">
        <f t="shared" si="3"/>
        <v>76.849361025816648</v>
      </c>
      <c r="V50" s="27">
        <f t="shared" si="12"/>
        <v>-550.41335460929577</v>
      </c>
      <c r="W50" s="29">
        <f t="shared" si="4"/>
        <v>-13.593482776894373</v>
      </c>
      <c r="X50" s="25" t="s">
        <v>25</v>
      </c>
    </row>
    <row r="51" spans="1:24" ht="31.5" x14ac:dyDescent="0.25">
      <c r="A51" s="47" t="s">
        <v>71</v>
      </c>
      <c r="B51" s="24" t="s">
        <v>72</v>
      </c>
      <c r="C51" s="48" t="s">
        <v>24</v>
      </c>
      <c r="D51" s="51">
        <f>SUM(D52,D53,D54)</f>
        <v>3196.1084743602278</v>
      </c>
      <c r="E51" s="51">
        <f t="shared" ref="E51:M51" si="25">SUM(E52,E53,E54)</f>
        <v>0</v>
      </c>
      <c r="F51" s="51">
        <f t="shared" si="25"/>
        <v>0</v>
      </c>
      <c r="G51" s="51">
        <f t="shared" si="25"/>
        <v>26.174117223183433</v>
      </c>
      <c r="H51" s="51">
        <f t="shared" si="25"/>
        <v>3169.9343571370441</v>
      </c>
      <c r="I51" s="51">
        <f t="shared" si="25"/>
        <v>2671.9213142600001</v>
      </c>
      <c r="J51" s="51">
        <f t="shared" si="25"/>
        <v>0</v>
      </c>
      <c r="K51" s="51">
        <f t="shared" si="25"/>
        <v>0</v>
      </c>
      <c r="L51" s="51">
        <f t="shared" si="25"/>
        <v>75.4120146275</v>
      </c>
      <c r="M51" s="51">
        <f t="shared" si="25"/>
        <v>2596.5092996325002</v>
      </c>
      <c r="N51" s="27">
        <f t="shared" si="6"/>
        <v>-524.18716010022763</v>
      </c>
      <c r="O51" s="28">
        <f t="shared" si="7"/>
        <v>-0.16400793787362156</v>
      </c>
      <c r="P51" s="27">
        <f t="shared" si="8"/>
        <v>0</v>
      </c>
      <c r="Q51" s="29" t="str">
        <f t="shared" si="9"/>
        <v>-</v>
      </c>
      <c r="R51" s="27">
        <f t="shared" si="10"/>
        <v>0</v>
      </c>
      <c r="S51" s="29" t="str">
        <f t="shared" si="2"/>
        <v>-</v>
      </c>
      <c r="T51" s="27">
        <f t="shared" si="11"/>
        <v>49.23789740431657</v>
      </c>
      <c r="U51" s="29">
        <f t="shared" si="3"/>
        <v>188.11674519706304</v>
      </c>
      <c r="V51" s="27">
        <f t="shared" si="12"/>
        <v>-573.42505750454393</v>
      </c>
      <c r="W51" s="29">
        <f t="shared" si="4"/>
        <v>-18.089493121947108</v>
      </c>
      <c r="X51" s="25" t="s">
        <v>25</v>
      </c>
    </row>
    <row r="52" spans="1:24" ht="43.5" customHeight="1" x14ac:dyDescent="0.25">
      <c r="A52" s="25" t="s">
        <v>258</v>
      </c>
      <c r="B52" s="24" t="s">
        <v>259</v>
      </c>
      <c r="C52" s="25" t="s">
        <v>258</v>
      </c>
      <c r="D52" s="26">
        <f>IF(E52="нд","нд",E52+F52+G52+H52)</f>
        <v>71.743160667820121</v>
      </c>
      <c r="E52" s="26">
        <v>0</v>
      </c>
      <c r="F52" s="26">
        <v>0</v>
      </c>
      <c r="G52" s="26">
        <v>19.374117223183433</v>
      </c>
      <c r="H52" s="26">
        <v>52.369043444636688</v>
      </c>
      <c r="I52" s="26">
        <f>J52+K52+L52+M52</f>
        <v>81.469668662999993</v>
      </c>
      <c r="J52" s="26">
        <v>0</v>
      </c>
      <c r="K52" s="26">
        <v>0</v>
      </c>
      <c r="L52" s="26">
        <v>67.891390552499999</v>
      </c>
      <c r="M52" s="26">
        <v>13.578278110499999</v>
      </c>
      <c r="N52" s="27">
        <f>IF(D52="нд","нд",I52-D52)</f>
        <v>9.7265079951798725</v>
      </c>
      <c r="O52" s="28">
        <f>IF($D52="нд","нд",IF(D52=0,"-",N52/D52))</f>
        <v>0.13557401018634838</v>
      </c>
      <c r="P52" s="27">
        <f>IF(E52="нд","нд",J52-E52)</f>
        <v>0</v>
      </c>
      <c r="Q52" s="29" t="str">
        <f t="shared" si="9"/>
        <v>-</v>
      </c>
      <c r="R52" s="27">
        <f t="shared" si="10"/>
        <v>0</v>
      </c>
      <c r="S52" s="29" t="str">
        <f t="shared" si="2"/>
        <v>-</v>
      </c>
      <c r="T52" s="27">
        <f t="shared" si="11"/>
        <v>48.517273329316566</v>
      </c>
      <c r="U52" s="29">
        <f t="shared" si="3"/>
        <v>250.42314326074111</v>
      </c>
      <c r="V52" s="27">
        <f>IF(H52="нд","нд",M52-H52)</f>
        <v>-38.790765334136687</v>
      </c>
      <c r="W52" s="29">
        <f t="shared" si="4"/>
        <v>-74.071937890455004</v>
      </c>
      <c r="X52" s="30" t="s">
        <v>278</v>
      </c>
    </row>
    <row r="53" spans="1:24" ht="43.5" customHeight="1" x14ac:dyDescent="0.25">
      <c r="A53" s="25" t="s">
        <v>260</v>
      </c>
      <c r="B53" s="24" t="s">
        <v>261</v>
      </c>
      <c r="C53" s="25" t="s">
        <v>260</v>
      </c>
      <c r="D53" s="26">
        <f>IF(E53="нд","нд",E53+F53+G53+H53)</f>
        <v>14.52802</v>
      </c>
      <c r="E53" s="26">
        <v>0</v>
      </c>
      <c r="F53" s="26">
        <v>0</v>
      </c>
      <c r="G53" s="26">
        <v>6.8000000000000007</v>
      </c>
      <c r="H53" s="26">
        <v>7.728019999999999</v>
      </c>
      <c r="I53" s="26">
        <f>J53+K53+L53+M53</f>
        <v>9.8900955200000009</v>
      </c>
      <c r="J53" s="26">
        <v>0</v>
      </c>
      <c r="K53" s="26">
        <v>0</v>
      </c>
      <c r="L53" s="26">
        <v>7.5206240750000006</v>
      </c>
      <c r="M53" s="26">
        <v>2.3694714449999998</v>
      </c>
      <c r="N53" s="27">
        <f>IF(D53="нд","нд",I53-D53)</f>
        <v>-4.6379244799999988</v>
      </c>
      <c r="O53" s="28">
        <f>IF($D53="нд","нд",IF(D53=0,"-",N53/D53))</f>
        <v>-0.3192399569934512</v>
      </c>
      <c r="P53" s="27">
        <f>IF(E53="нд","нд",J53-E53)</f>
        <v>0</v>
      </c>
      <c r="Q53" s="29" t="str">
        <f>IF($D53="нд","нд",IF(E53=0,"-",P53/E53*100))</f>
        <v>-</v>
      </c>
      <c r="R53" s="27">
        <f>IF(F53="нд","нд",K53-F53)</f>
        <v>0</v>
      </c>
      <c r="S53" s="29" t="str">
        <f>IF($D53="нд","нд",IF(F53=0,"-",R53/F53*100))</f>
        <v>-</v>
      </c>
      <c r="T53" s="27">
        <f>IF(G53="нд","нд",L53-G53)</f>
        <v>0.72062407499999992</v>
      </c>
      <c r="U53" s="29">
        <f>IF($D53="нд","нд",IF(G53=0,"-",T53/G53*100))</f>
        <v>10.597412867647057</v>
      </c>
      <c r="V53" s="27">
        <f>IF(H53="нд","нд",M53-H53)</f>
        <v>-5.3585485549999987</v>
      </c>
      <c r="W53" s="29">
        <f>IF($D53="нд","нд",IF(H53=0,"-",V53/H53*100))</f>
        <v>-69.339216966312193</v>
      </c>
      <c r="X53" s="30" t="s">
        <v>279</v>
      </c>
    </row>
    <row r="54" spans="1:24" ht="27" customHeight="1" x14ac:dyDescent="0.25">
      <c r="A54" s="47" t="s">
        <v>73</v>
      </c>
      <c r="B54" s="24" t="s">
        <v>74</v>
      </c>
      <c r="C54" s="48" t="s">
        <v>24</v>
      </c>
      <c r="D54" s="51">
        <f>SUM(D55:D62)</f>
        <v>3109.8372936924075</v>
      </c>
      <c r="E54" s="51">
        <f t="shared" ref="E54:M54" si="26">SUM(E55:E62)</f>
        <v>0</v>
      </c>
      <c r="F54" s="51">
        <f t="shared" si="26"/>
        <v>0</v>
      </c>
      <c r="G54" s="51">
        <f t="shared" si="26"/>
        <v>0</v>
      </c>
      <c r="H54" s="51">
        <f t="shared" si="26"/>
        <v>3109.8372936924075</v>
      </c>
      <c r="I54" s="51">
        <f t="shared" si="26"/>
        <v>2580.561550077</v>
      </c>
      <c r="J54" s="51">
        <f t="shared" si="26"/>
        <v>0</v>
      </c>
      <c r="K54" s="51">
        <f t="shared" si="26"/>
        <v>0</v>
      </c>
      <c r="L54" s="51">
        <f t="shared" si="26"/>
        <v>0</v>
      </c>
      <c r="M54" s="51">
        <f t="shared" si="26"/>
        <v>2580.561550077</v>
      </c>
      <c r="N54" s="51">
        <f>IF(D54="нд","нд",I54-D54)</f>
        <v>-529.27574361540746</v>
      </c>
      <c r="O54" s="28">
        <f t="shared" si="7"/>
        <v>-0.17019403062948729</v>
      </c>
      <c r="P54" s="27">
        <f>IF(E54="нд","нд",J54-E54)</f>
        <v>0</v>
      </c>
      <c r="Q54" s="29" t="str">
        <f t="shared" si="9"/>
        <v>-</v>
      </c>
      <c r="R54" s="27">
        <f t="shared" si="10"/>
        <v>0</v>
      </c>
      <c r="S54" s="29" t="str">
        <f t="shared" si="2"/>
        <v>-</v>
      </c>
      <c r="T54" s="27">
        <f>IF(G54="нд","нд",L54-G54)</f>
        <v>0</v>
      </c>
      <c r="U54" s="29" t="str">
        <f>IF($D54="нд","нд",IF(G54=0,"-",T54/G54*100))</f>
        <v>-</v>
      </c>
      <c r="V54" s="27">
        <f t="shared" ref="V54:V117" si="27">IF(H54="нд","нд",M54-H54)</f>
        <v>-529.27574361540746</v>
      </c>
      <c r="W54" s="29">
        <f t="shared" si="4"/>
        <v>-17.019403062948729</v>
      </c>
      <c r="X54" s="25" t="s">
        <v>25</v>
      </c>
    </row>
    <row r="55" spans="1:24" ht="27" customHeight="1" x14ac:dyDescent="0.25">
      <c r="A55" s="25" t="s">
        <v>73</v>
      </c>
      <c r="B55" s="24" t="s">
        <v>262</v>
      </c>
      <c r="C55" s="25" t="s">
        <v>263</v>
      </c>
      <c r="D55" s="26">
        <f t="shared" ref="D55:D62" si="28">IF(E55="нд","нд",E55+F55+G55+H55)</f>
        <v>510.83870684083797</v>
      </c>
      <c r="E55" s="26">
        <v>0</v>
      </c>
      <c r="F55" s="26">
        <v>0</v>
      </c>
      <c r="G55" s="26">
        <v>0</v>
      </c>
      <c r="H55" s="26">
        <v>510.83870684083797</v>
      </c>
      <c r="I55" s="26">
        <f t="shared" ref="I55:I62" si="29">J55+K55+L55+M55</f>
        <v>441.62237956000001</v>
      </c>
      <c r="J55" s="26">
        <v>0</v>
      </c>
      <c r="K55" s="26">
        <v>0</v>
      </c>
      <c r="L55" s="26">
        <v>0</v>
      </c>
      <c r="M55" s="26">
        <v>441.62237956000001</v>
      </c>
      <c r="N55" s="27">
        <f t="shared" ref="N55:N114" si="30">IF(D55="нд","нд",I55-D55)</f>
        <v>-69.216327280837959</v>
      </c>
      <c r="O55" s="28">
        <f t="shared" si="7"/>
        <v>-0.13549546335063387</v>
      </c>
      <c r="P55" s="27">
        <f t="shared" ref="P55:P118" si="31">IF(E55="нд","нд",J55-E55)</f>
        <v>0</v>
      </c>
      <c r="Q55" s="29" t="str">
        <f t="shared" si="9"/>
        <v>-</v>
      </c>
      <c r="R55" s="27">
        <f t="shared" si="10"/>
        <v>0</v>
      </c>
      <c r="S55" s="29" t="str">
        <f t="shared" si="2"/>
        <v>-</v>
      </c>
      <c r="T55" s="27">
        <f t="shared" ref="T55:T62" si="32">IF(G55="нд","нд",L55-G55)</f>
        <v>0</v>
      </c>
      <c r="U55" s="29" t="str">
        <f t="shared" ref="U55:U62" si="33">IF($D55="нд","нд",IF(G55=0,"-",T55/G55*100))</f>
        <v>-</v>
      </c>
      <c r="V55" s="27">
        <f t="shared" si="27"/>
        <v>-69.216327280837959</v>
      </c>
      <c r="W55" s="29">
        <f t="shared" si="4"/>
        <v>-13.549546335063386</v>
      </c>
      <c r="X55" s="30" t="s">
        <v>280</v>
      </c>
    </row>
    <row r="56" spans="1:24" ht="27" customHeight="1" x14ac:dyDescent="0.25">
      <c r="A56" s="25" t="s">
        <v>73</v>
      </c>
      <c r="B56" s="24" t="s">
        <v>264</v>
      </c>
      <c r="C56" s="25" t="s">
        <v>265</v>
      </c>
      <c r="D56" s="26">
        <f t="shared" si="28"/>
        <v>2457.7694852097702</v>
      </c>
      <c r="E56" s="26">
        <v>0</v>
      </c>
      <c r="F56" s="26">
        <v>0</v>
      </c>
      <c r="G56" s="26">
        <v>0</v>
      </c>
      <c r="H56" s="26">
        <v>2457.7694852097702</v>
      </c>
      <c r="I56" s="26">
        <f t="shared" si="29"/>
        <v>2046.51084193</v>
      </c>
      <c r="J56" s="26">
        <v>0</v>
      </c>
      <c r="K56" s="26">
        <v>0</v>
      </c>
      <c r="L56" s="26">
        <v>0</v>
      </c>
      <c r="M56" s="26">
        <v>2046.51084193</v>
      </c>
      <c r="N56" s="27">
        <f t="shared" si="30"/>
        <v>-411.25864327977024</v>
      </c>
      <c r="O56" s="28">
        <f t="shared" si="7"/>
        <v>-0.16733003064551816</v>
      </c>
      <c r="P56" s="27">
        <f t="shared" si="31"/>
        <v>0</v>
      </c>
      <c r="Q56" s="29" t="str">
        <f t="shared" si="9"/>
        <v>-</v>
      </c>
      <c r="R56" s="27">
        <f t="shared" si="10"/>
        <v>0</v>
      </c>
      <c r="S56" s="29" t="str">
        <f t="shared" si="2"/>
        <v>-</v>
      </c>
      <c r="T56" s="27">
        <f t="shared" si="32"/>
        <v>0</v>
      </c>
      <c r="U56" s="29" t="str">
        <f t="shared" si="33"/>
        <v>-</v>
      </c>
      <c r="V56" s="27">
        <f t="shared" si="27"/>
        <v>-411.25864327977024</v>
      </c>
      <c r="W56" s="29">
        <f t="shared" si="4"/>
        <v>-16.733003064551816</v>
      </c>
      <c r="X56" s="30" t="s">
        <v>281</v>
      </c>
    </row>
    <row r="57" spans="1:24" ht="27" customHeight="1" x14ac:dyDescent="0.25">
      <c r="A57" s="25" t="s">
        <v>73</v>
      </c>
      <c r="B57" s="24" t="s">
        <v>266</v>
      </c>
      <c r="C57" s="25" t="s">
        <v>267</v>
      </c>
      <c r="D57" s="26" t="str">
        <f>IF(E57="нд","нд",E57+F57+G57+H57)</f>
        <v>нд</v>
      </c>
      <c r="E57" s="26" t="s">
        <v>25</v>
      </c>
      <c r="F57" s="26" t="s">
        <v>25</v>
      </c>
      <c r="G57" s="26" t="s">
        <v>25</v>
      </c>
      <c r="H57" s="26" t="s">
        <v>25</v>
      </c>
      <c r="I57" s="26">
        <f>J57+K57+L57+M57</f>
        <v>7.9282091399999999</v>
      </c>
      <c r="J57" s="26">
        <v>0</v>
      </c>
      <c r="K57" s="26">
        <v>0</v>
      </c>
      <c r="L57" s="26">
        <v>0</v>
      </c>
      <c r="M57" s="26">
        <v>7.9282091399999999</v>
      </c>
      <c r="N57" s="27" t="str">
        <f>IF(D57="нд","нд",I57-D57)</f>
        <v>нд</v>
      </c>
      <c r="O57" s="28" t="str">
        <f>IF($D57="нд","нд",IF(D57=0,"-",N57/D57))</f>
        <v>нд</v>
      </c>
      <c r="P57" s="27" t="str">
        <f>IF(E57="нд","нд",J57-E57)</f>
        <v>нд</v>
      </c>
      <c r="Q57" s="29" t="str">
        <f>IF($D57="нд","нд",IF(E57=0,"-",P57/E57*100))</f>
        <v>нд</v>
      </c>
      <c r="R57" s="27" t="str">
        <f>IF(F57="нд","нд",K57-F57)</f>
        <v>нд</v>
      </c>
      <c r="S57" s="29" t="str">
        <f>IF($D57="нд","нд",IF(F57=0,"-",R57/F57*100))</f>
        <v>нд</v>
      </c>
      <c r="T57" s="27" t="str">
        <f>IF(G57="нд","нд",L57-G57)</f>
        <v>нд</v>
      </c>
      <c r="U57" s="29" t="str">
        <f>IF($D57="нд","нд",IF(G57=0,"-",T57/G57*100))</f>
        <v>нд</v>
      </c>
      <c r="V57" s="27" t="str">
        <f>IF(H57="нд","нд",M57-H57)</f>
        <v>нд</v>
      </c>
      <c r="W57" s="29" t="str">
        <f>IF($D57="нд","нд",IF(H57=0,"-",V57/H57*100))</f>
        <v>нд</v>
      </c>
      <c r="X57" s="30" t="s">
        <v>282</v>
      </c>
    </row>
    <row r="58" spans="1:24" ht="27" customHeight="1" x14ac:dyDescent="0.25">
      <c r="A58" s="25" t="s">
        <v>73</v>
      </c>
      <c r="B58" s="24" t="s">
        <v>268</v>
      </c>
      <c r="C58" s="25" t="s">
        <v>269</v>
      </c>
      <c r="D58" s="26">
        <f t="shared" si="28"/>
        <v>10.191513901999997</v>
      </c>
      <c r="E58" s="26">
        <v>0</v>
      </c>
      <c r="F58" s="26">
        <v>0</v>
      </c>
      <c r="G58" s="26">
        <v>0</v>
      </c>
      <c r="H58" s="26">
        <v>10.191513901999997</v>
      </c>
      <c r="I58" s="26">
        <f t="shared" si="29"/>
        <v>9.2368386000000005</v>
      </c>
      <c r="J58" s="26">
        <v>0</v>
      </c>
      <c r="K58" s="26">
        <v>0</v>
      </c>
      <c r="L58" s="26">
        <v>0</v>
      </c>
      <c r="M58" s="26">
        <v>9.2368386000000005</v>
      </c>
      <c r="N58" s="27">
        <f t="shared" si="30"/>
        <v>-0.95467530199999651</v>
      </c>
      <c r="O58" s="28">
        <f t="shared" si="7"/>
        <v>-9.367355146448357E-2</v>
      </c>
      <c r="P58" s="27">
        <f t="shared" si="31"/>
        <v>0</v>
      </c>
      <c r="Q58" s="29" t="str">
        <f t="shared" si="9"/>
        <v>-</v>
      </c>
      <c r="R58" s="27">
        <f t="shared" si="10"/>
        <v>0</v>
      </c>
      <c r="S58" s="29" t="str">
        <f t="shared" si="2"/>
        <v>-</v>
      </c>
      <c r="T58" s="27">
        <f t="shared" si="32"/>
        <v>0</v>
      </c>
      <c r="U58" s="29" t="str">
        <f t="shared" si="33"/>
        <v>-</v>
      </c>
      <c r="V58" s="27">
        <f t="shared" si="27"/>
        <v>-0.95467530199999651</v>
      </c>
      <c r="W58" s="29">
        <f t="shared" si="4"/>
        <v>-9.3673551464483573</v>
      </c>
      <c r="X58" s="30" t="s">
        <v>283</v>
      </c>
    </row>
    <row r="59" spans="1:24" ht="27" customHeight="1" x14ac:dyDescent="0.25">
      <c r="A59" s="25" t="s">
        <v>73</v>
      </c>
      <c r="B59" s="24" t="s">
        <v>270</v>
      </c>
      <c r="C59" s="25" t="s">
        <v>271</v>
      </c>
      <c r="D59" s="26">
        <f t="shared" si="28"/>
        <v>16.805371483999998</v>
      </c>
      <c r="E59" s="26">
        <v>0</v>
      </c>
      <c r="F59" s="26">
        <v>0</v>
      </c>
      <c r="G59" s="26">
        <v>0</v>
      </c>
      <c r="H59" s="26">
        <v>16.805371483999998</v>
      </c>
      <c r="I59" s="26">
        <f t="shared" si="29"/>
        <v>12.690767279999999</v>
      </c>
      <c r="J59" s="26">
        <v>0</v>
      </c>
      <c r="K59" s="26">
        <v>0</v>
      </c>
      <c r="L59" s="26">
        <v>0</v>
      </c>
      <c r="M59" s="26">
        <v>12.690767279999999</v>
      </c>
      <c r="N59" s="27">
        <f t="shared" si="30"/>
        <v>-4.114604203999999</v>
      </c>
      <c r="O59" s="28">
        <f t="shared" si="7"/>
        <v>-0.24483863435672443</v>
      </c>
      <c r="P59" s="27">
        <f t="shared" si="31"/>
        <v>0</v>
      </c>
      <c r="Q59" s="29" t="str">
        <f t="shared" si="9"/>
        <v>-</v>
      </c>
      <c r="R59" s="27">
        <f t="shared" si="10"/>
        <v>0</v>
      </c>
      <c r="S59" s="29" t="str">
        <f t="shared" si="2"/>
        <v>-</v>
      </c>
      <c r="T59" s="27">
        <f t="shared" si="32"/>
        <v>0</v>
      </c>
      <c r="U59" s="29" t="str">
        <f t="shared" si="33"/>
        <v>-</v>
      </c>
      <c r="V59" s="27">
        <f t="shared" si="27"/>
        <v>-4.114604203999999</v>
      </c>
      <c r="W59" s="29">
        <f t="shared" si="4"/>
        <v>-24.483863435672443</v>
      </c>
      <c r="X59" s="30" t="s">
        <v>284</v>
      </c>
    </row>
    <row r="60" spans="1:24" ht="27" customHeight="1" x14ac:dyDescent="0.25">
      <c r="A60" s="25" t="s">
        <v>73</v>
      </c>
      <c r="B60" s="24" t="s">
        <v>272</v>
      </c>
      <c r="C60" s="25" t="s">
        <v>273</v>
      </c>
      <c r="D60" s="26">
        <f t="shared" si="28"/>
        <v>0.65678479999999961</v>
      </c>
      <c r="E60" s="26">
        <v>0</v>
      </c>
      <c r="F60" s="26">
        <v>0</v>
      </c>
      <c r="G60" s="26">
        <v>0</v>
      </c>
      <c r="H60" s="26">
        <v>0.65678479999999961</v>
      </c>
      <c r="I60" s="26">
        <f t="shared" si="29"/>
        <v>9.699576000000007E-2</v>
      </c>
      <c r="J60" s="26">
        <v>0</v>
      </c>
      <c r="K60" s="26">
        <v>0</v>
      </c>
      <c r="L60" s="26">
        <v>0</v>
      </c>
      <c r="M60" s="26">
        <v>9.699576000000007E-2</v>
      </c>
      <c r="N60" s="27">
        <f t="shared" si="30"/>
        <v>-0.55978903999999952</v>
      </c>
      <c r="O60" s="28">
        <f t="shared" si="7"/>
        <v>-0.85231728870704659</v>
      </c>
      <c r="P60" s="27">
        <f t="shared" si="31"/>
        <v>0</v>
      </c>
      <c r="Q60" s="29" t="str">
        <f t="shared" si="9"/>
        <v>-</v>
      </c>
      <c r="R60" s="27">
        <f t="shared" si="10"/>
        <v>0</v>
      </c>
      <c r="S60" s="29" t="str">
        <f t="shared" si="2"/>
        <v>-</v>
      </c>
      <c r="T60" s="27">
        <f t="shared" si="32"/>
        <v>0</v>
      </c>
      <c r="U60" s="29" t="str">
        <f t="shared" si="33"/>
        <v>-</v>
      </c>
      <c r="V60" s="27">
        <f t="shared" si="27"/>
        <v>-0.55978903999999952</v>
      </c>
      <c r="W60" s="29">
        <f t="shared" si="4"/>
        <v>-85.231728870704657</v>
      </c>
      <c r="X60" s="30" t="s">
        <v>285</v>
      </c>
    </row>
    <row r="61" spans="1:24" ht="27" customHeight="1" x14ac:dyDescent="0.25">
      <c r="A61" s="25" t="s">
        <v>73</v>
      </c>
      <c r="B61" s="24" t="s">
        <v>274</v>
      </c>
      <c r="C61" s="25" t="s">
        <v>275</v>
      </c>
      <c r="D61" s="26">
        <f t="shared" si="28"/>
        <v>24.020575992000005</v>
      </c>
      <c r="E61" s="26">
        <v>0</v>
      </c>
      <c r="F61" s="26">
        <v>0</v>
      </c>
      <c r="G61" s="26">
        <v>0</v>
      </c>
      <c r="H61" s="26">
        <v>24.020575992000005</v>
      </c>
      <c r="I61" s="26">
        <f t="shared" si="29"/>
        <v>13.991494700000001</v>
      </c>
      <c r="J61" s="26">
        <v>0</v>
      </c>
      <c r="K61" s="26">
        <v>0</v>
      </c>
      <c r="L61" s="26">
        <v>0</v>
      </c>
      <c r="M61" s="26">
        <v>13.991494700000001</v>
      </c>
      <c r="N61" s="27">
        <f t="shared" si="30"/>
        <v>-10.029081292000004</v>
      </c>
      <c r="O61" s="28">
        <f t="shared" si="7"/>
        <v>-0.4175204331211777</v>
      </c>
      <c r="P61" s="27">
        <f t="shared" si="31"/>
        <v>0</v>
      </c>
      <c r="Q61" s="29" t="str">
        <f t="shared" si="9"/>
        <v>-</v>
      </c>
      <c r="R61" s="27">
        <f t="shared" si="10"/>
        <v>0</v>
      </c>
      <c r="S61" s="29" t="str">
        <f t="shared" si="2"/>
        <v>-</v>
      </c>
      <c r="T61" s="27">
        <f t="shared" si="32"/>
        <v>0</v>
      </c>
      <c r="U61" s="29" t="str">
        <f t="shared" si="33"/>
        <v>-</v>
      </c>
      <c r="V61" s="27">
        <f t="shared" si="27"/>
        <v>-10.029081292000004</v>
      </c>
      <c r="W61" s="29">
        <f t="shared" si="4"/>
        <v>-41.75204331211777</v>
      </c>
      <c r="X61" s="30" t="s">
        <v>286</v>
      </c>
    </row>
    <row r="62" spans="1:24" ht="27" customHeight="1" x14ac:dyDescent="0.25">
      <c r="A62" s="25" t="s">
        <v>73</v>
      </c>
      <c r="B62" s="24" t="s">
        <v>276</v>
      </c>
      <c r="C62" s="25" t="s">
        <v>277</v>
      </c>
      <c r="D62" s="26">
        <f t="shared" si="28"/>
        <v>89.55485546380001</v>
      </c>
      <c r="E62" s="26">
        <v>0</v>
      </c>
      <c r="F62" s="26">
        <v>0</v>
      </c>
      <c r="G62" s="26">
        <v>0</v>
      </c>
      <c r="H62" s="26">
        <v>89.55485546380001</v>
      </c>
      <c r="I62" s="26">
        <f t="shared" si="29"/>
        <v>48.484023106999999</v>
      </c>
      <c r="J62" s="26">
        <v>0</v>
      </c>
      <c r="K62" s="26">
        <v>0</v>
      </c>
      <c r="L62" s="26">
        <v>0</v>
      </c>
      <c r="M62" s="26">
        <v>48.484023106999999</v>
      </c>
      <c r="N62" s="27">
        <f t="shared" si="30"/>
        <v>-41.070832356800011</v>
      </c>
      <c r="O62" s="28">
        <f t="shared" si="7"/>
        <v>-0.45861089434063929</v>
      </c>
      <c r="P62" s="27">
        <f t="shared" si="31"/>
        <v>0</v>
      </c>
      <c r="Q62" s="29" t="str">
        <f t="shared" si="9"/>
        <v>-</v>
      </c>
      <c r="R62" s="27">
        <f t="shared" si="10"/>
        <v>0</v>
      </c>
      <c r="S62" s="29" t="str">
        <f t="shared" si="2"/>
        <v>-</v>
      </c>
      <c r="T62" s="27">
        <f t="shared" si="32"/>
        <v>0</v>
      </c>
      <c r="U62" s="29" t="str">
        <f t="shared" si="33"/>
        <v>-</v>
      </c>
      <c r="V62" s="27">
        <f t="shared" si="27"/>
        <v>-41.070832356800011</v>
      </c>
      <c r="W62" s="29">
        <f t="shared" si="4"/>
        <v>-45.861089434063928</v>
      </c>
      <c r="X62" s="30" t="s">
        <v>287</v>
      </c>
    </row>
    <row r="63" spans="1:24" ht="27" customHeight="1" x14ac:dyDescent="0.25">
      <c r="A63" s="47" t="s">
        <v>75</v>
      </c>
      <c r="B63" s="24" t="s">
        <v>76</v>
      </c>
      <c r="C63" s="48" t="s">
        <v>24</v>
      </c>
      <c r="D63" s="26">
        <f>D64+D65</f>
        <v>0</v>
      </c>
      <c r="E63" s="26">
        <f t="shared" ref="E63:M63" si="34">E64+E65</f>
        <v>0</v>
      </c>
      <c r="F63" s="26">
        <f t="shared" si="34"/>
        <v>0</v>
      </c>
      <c r="G63" s="26">
        <f t="shared" si="34"/>
        <v>0</v>
      </c>
      <c r="H63" s="26">
        <f t="shared" si="34"/>
        <v>0</v>
      </c>
      <c r="I63" s="26">
        <f t="shared" si="34"/>
        <v>0</v>
      </c>
      <c r="J63" s="26">
        <f t="shared" si="34"/>
        <v>0</v>
      </c>
      <c r="K63" s="26">
        <f t="shared" si="34"/>
        <v>0</v>
      </c>
      <c r="L63" s="26">
        <f t="shared" si="34"/>
        <v>0</v>
      </c>
      <c r="M63" s="26">
        <f t="shared" si="34"/>
        <v>0</v>
      </c>
      <c r="N63" s="27">
        <f t="shared" si="30"/>
        <v>0</v>
      </c>
      <c r="O63" s="28" t="str">
        <f t="shared" si="7"/>
        <v>-</v>
      </c>
      <c r="P63" s="27">
        <f t="shared" si="31"/>
        <v>0</v>
      </c>
      <c r="Q63" s="29" t="str">
        <f t="shared" si="9"/>
        <v>-</v>
      </c>
      <c r="R63" s="27">
        <f t="shared" si="10"/>
        <v>0</v>
      </c>
      <c r="S63" s="29" t="str">
        <f t="shared" si="2"/>
        <v>-</v>
      </c>
      <c r="T63" s="27">
        <f t="shared" si="11"/>
        <v>0</v>
      </c>
      <c r="U63" s="29" t="str">
        <f t="shared" si="3"/>
        <v>-</v>
      </c>
      <c r="V63" s="27">
        <f t="shared" si="27"/>
        <v>0</v>
      </c>
      <c r="W63" s="29" t="str">
        <f t="shared" si="4"/>
        <v>-</v>
      </c>
      <c r="X63" s="25" t="s">
        <v>25</v>
      </c>
    </row>
    <row r="64" spans="1:24" ht="27" customHeight="1" x14ac:dyDescent="0.25">
      <c r="A64" s="47" t="s">
        <v>77</v>
      </c>
      <c r="B64" s="24" t="s">
        <v>78</v>
      </c>
      <c r="C64" s="48" t="s">
        <v>24</v>
      </c>
      <c r="D64" s="26">
        <v>0</v>
      </c>
      <c r="E64" s="26">
        <v>0</v>
      </c>
      <c r="F64" s="26">
        <v>0</v>
      </c>
      <c r="G64" s="26">
        <v>0</v>
      </c>
      <c r="H64" s="26">
        <v>0</v>
      </c>
      <c r="I64" s="26">
        <v>0</v>
      </c>
      <c r="J64" s="26">
        <v>0</v>
      </c>
      <c r="K64" s="26">
        <v>0</v>
      </c>
      <c r="L64" s="26">
        <v>0</v>
      </c>
      <c r="M64" s="26">
        <v>0</v>
      </c>
      <c r="N64" s="27">
        <f t="shared" si="30"/>
        <v>0</v>
      </c>
      <c r="O64" s="28" t="str">
        <f t="shared" si="7"/>
        <v>-</v>
      </c>
      <c r="P64" s="27">
        <f t="shared" si="31"/>
        <v>0</v>
      </c>
      <c r="Q64" s="29" t="str">
        <f t="shared" si="9"/>
        <v>-</v>
      </c>
      <c r="R64" s="27">
        <f t="shared" si="10"/>
        <v>0</v>
      </c>
      <c r="S64" s="29" t="str">
        <f t="shared" si="2"/>
        <v>-</v>
      </c>
      <c r="T64" s="27">
        <f t="shared" si="11"/>
        <v>0</v>
      </c>
      <c r="U64" s="29" t="str">
        <f t="shared" si="3"/>
        <v>-</v>
      </c>
      <c r="V64" s="27">
        <f t="shared" si="27"/>
        <v>0</v>
      </c>
      <c r="W64" s="29" t="str">
        <f t="shared" si="4"/>
        <v>-</v>
      </c>
      <c r="X64" s="25" t="s">
        <v>25</v>
      </c>
    </row>
    <row r="65" spans="1:24" ht="27" customHeight="1" x14ac:dyDescent="0.25">
      <c r="A65" s="47" t="s">
        <v>79</v>
      </c>
      <c r="B65" s="24" t="s">
        <v>80</v>
      </c>
      <c r="C65" s="48" t="s">
        <v>24</v>
      </c>
      <c r="D65" s="26">
        <v>0</v>
      </c>
      <c r="E65" s="26">
        <v>0</v>
      </c>
      <c r="F65" s="26">
        <v>0</v>
      </c>
      <c r="G65" s="26">
        <v>0</v>
      </c>
      <c r="H65" s="26">
        <v>0</v>
      </c>
      <c r="I65" s="26">
        <v>0</v>
      </c>
      <c r="J65" s="26">
        <v>0</v>
      </c>
      <c r="K65" s="26">
        <v>0</v>
      </c>
      <c r="L65" s="26">
        <v>0</v>
      </c>
      <c r="M65" s="26">
        <v>0</v>
      </c>
      <c r="N65" s="27">
        <f t="shared" si="30"/>
        <v>0</v>
      </c>
      <c r="O65" s="28" t="str">
        <f t="shared" si="7"/>
        <v>-</v>
      </c>
      <c r="P65" s="27">
        <f t="shared" si="31"/>
        <v>0</v>
      </c>
      <c r="Q65" s="29" t="str">
        <f t="shared" si="9"/>
        <v>-</v>
      </c>
      <c r="R65" s="27">
        <f t="shared" si="10"/>
        <v>0</v>
      </c>
      <c r="S65" s="29" t="str">
        <f t="shared" si="2"/>
        <v>-</v>
      </c>
      <c r="T65" s="27">
        <f t="shared" si="11"/>
        <v>0</v>
      </c>
      <c r="U65" s="29" t="str">
        <f t="shared" si="3"/>
        <v>-</v>
      </c>
      <c r="V65" s="27">
        <f t="shared" si="27"/>
        <v>0</v>
      </c>
      <c r="W65" s="29" t="str">
        <f t="shared" si="4"/>
        <v>-</v>
      </c>
      <c r="X65" s="25" t="s">
        <v>25</v>
      </c>
    </row>
    <row r="66" spans="1:24" ht="27" customHeight="1" x14ac:dyDescent="0.25">
      <c r="A66" s="47" t="s">
        <v>81</v>
      </c>
      <c r="B66" s="24" t="s">
        <v>82</v>
      </c>
      <c r="C66" s="48" t="s">
        <v>24</v>
      </c>
      <c r="D66" s="26">
        <f t="shared" ref="D66:M66" si="35">D67+D73</f>
        <v>45.105312984000001</v>
      </c>
      <c r="E66" s="26">
        <f t="shared" si="35"/>
        <v>0</v>
      </c>
      <c r="F66" s="26">
        <f t="shared" si="35"/>
        <v>0</v>
      </c>
      <c r="G66" s="26">
        <f t="shared" si="35"/>
        <v>10.87627554</v>
      </c>
      <c r="H66" s="26">
        <f t="shared" si="35"/>
        <v>34.229037443999999</v>
      </c>
      <c r="I66" s="26">
        <f t="shared" si="35"/>
        <v>288.54659318099999</v>
      </c>
      <c r="J66" s="26">
        <f t="shared" si="35"/>
        <v>0</v>
      </c>
      <c r="K66" s="26">
        <f t="shared" si="35"/>
        <v>0</v>
      </c>
      <c r="L66" s="26">
        <f t="shared" si="35"/>
        <v>13.781607525000002</v>
      </c>
      <c r="M66" s="26">
        <f t="shared" si="35"/>
        <v>274.76498565600002</v>
      </c>
      <c r="N66" s="27">
        <f t="shared" si="30"/>
        <v>243.441280197</v>
      </c>
      <c r="O66" s="28">
        <f t="shared" si="7"/>
        <v>5.3971752791817407</v>
      </c>
      <c r="P66" s="27">
        <f t="shared" si="31"/>
        <v>0</v>
      </c>
      <c r="Q66" s="29" t="str">
        <f t="shared" si="9"/>
        <v>-</v>
      </c>
      <c r="R66" s="27">
        <f t="shared" si="10"/>
        <v>0</v>
      </c>
      <c r="S66" s="29" t="str">
        <f t="shared" si="2"/>
        <v>-</v>
      </c>
      <c r="T66" s="27">
        <f t="shared" si="11"/>
        <v>2.9053319850000019</v>
      </c>
      <c r="U66" s="29">
        <f t="shared" si="3"/>
        <v>26.712563269613543</v>
      </c>
      <c r="V66" s="27">
        <f t="shared" si="27"/>
        <v>240.53594821200002</v>
      </c>
      <c r="W66" s="29">
        <f t="shared" si="4"/>
        <v>702.72483883172572</v>
      </c>
      <c r="X66" s="25" t="s">
        <v>25</v>
      </c>
    </row>
    <row r="67" spans="1:24" ht="27" customHeight="1" x14ac:dyDescent="0.25">
      <c r="A67" s="47" t="s">
        <v>83</v>
      </c>
      <c r="B67" s="52" t="s">
        <v>84</v>
      </c>
      <c r="C67" s="48" t="s">
        <v>24</v>
      </c>
      <c r="D67" s="26">
        <f t="shared" ref="D67:M67" si="36">D68+D70+D71</f>
        <v>31.111666344</v>
      </c>
      <c r="E67" s="26">
        <f t="shared" si="36"/>
        <v>0</v>
      </c>
      <c r="F67" s="26">
        <f t="shared" si="36"/>
        <v>0</v>
      </c>
      <c r="G67" s="26">
        <f t="shared" si="36"/>
        <v>10.87627554</v>
      </c>
      <c r="H67" s="26">
        <f t="shared" si="36"/>
        <v>20.235390803999998</v>
      </c>
      <c r="I67" s="26">
        <f t="shared" si="36"/>
        <v>31.080399710000005</v>
      </c>
      <c r="J67" s="26">
        <f t="shared" si="36"/>
        <v>0</v>
      </c>
      <c r="K67" s="26">
        <f t="shared" si="36"/>
        <v>0</v>
      </c>
      <c r="L67" s="26">
        <f t="shared" si="36"/>
        <v>10.850220008333336</v>
      </c>
      <c r="M67" s="26">
        <f t="shared" si="36"/>
        <v>20.230179701666671</v>
      </c>
      <c r="N67" s="27">
        <f t="shared" si="30"/>
        <v>-3.1266633999994298E-2</v>
      </c>
      <c r="O67" s="28">
        <f t="shared" si="7"/>
        <v>-1.0049810143333638E-3</v>
      </c>
      <c r="P67" s="27">
        <f t="shared" si="31"/>
        <v>0</v>
      </c>
      <c r="Q67" s="29" t="str">
        <f t="shared" si="9"/>
        <v>-</v>
      </c>
      <c r="R67" s="27">
        <f t="shared" si="10"/>
        <v>0</v>
      </c>
      <c r="S67" s="29" t="str">
        <f t="shared" si="2"/>
        <v>-</v>
      </c>
      <c r="T67" s="27">
        <f t="shared" si="11"/>
        <v>-2.6055531666663967E-2</v>
      </c>
      <c r="U67" s="29">
        <f t="shared" si="3"/>
        <v>-0.23956299719365115</v>
      </c>
      <c r="V67" s="27">
        <f t="shared" si="27"/>
        <v>-5.2111023333267781E-3</v>
      </c>
      <c r="W67" s="29">
        <f t="shared" si="4"/>
        <v>-2.5752417552996711E-2</v>
      </c>
      <c r="X67" s="25" t="s">
        <v>25</v>
      </c>
    </row>
    <row r="68" spans="1:24" ht="27" customHeight="1" x14ac:dyDescent="0.25">
      <c r="A68" s="47" t="s">
        <v>83</v>
      </c>
      <c r="B68" s="24" t="s">
        <v>85</v>
      </c>
      <c r="C68" s="48" t="s">
        <v>24</v>
      </c>
      <c r="D68" s="26">
        <f>SUM(D69)</f>
        <v>18.060135696</v>
      </c>
      <c r="E68" s="26">
        <f t="shared" ref="E68:M68" si="37">SUM(E69)</f>
        <v>0</v>
      </c>
      <c r="F68" s="26">
        <f t="shared" si="37"/>
        <v>0</v>
      </c>
      <c r="G68" s="26">
        <f t="shared" si="37"/>
        <v>0</v>
      </c>
      <c r="H68" s="26">
        <f t="shared" si="37"/>
        <v>18.060135696</v>
      </c>
      <c r="I68" s="26">
        <f t="shared" si="37"/>
        <v>18.060135700000004</v>
      </c>
      <c r="J68" s="26">
        <f t="shared" si="37"/>
        <v>0</v>
      </c>
      <c r="K68" s="26">
        <f t="shared" si="37"/>
        <v>0</v>
      </c>
      <c r="L68" s="26">
        <f t="shared" si="37"/>
        <v>0</v>
      </c>
      <c r="M68" s="26">
        <f t="shared" si="37"/>
        <v>18.060135700000004</v>
      </c>
      <c r="N68" s="27">
        <f t="shared" si="30"/>
        <v>4.0000038836751628E-9</v>
      </c>
      <c r="O68" s="28">
        <f t="shared" si="7"/>
        <v>2.2148249332152542E-10</v>
      </c>
      <c r="P68" s="27">
        <f t="shared" si="31"/>
        <v>0</v>
      </c>
      <c r="Q68" s="29" t="str">
        <f t="shared" si="9"/>
        <v>-</v>
      </c>
      <c r="R68" s="27">
        <f t="shared" si="10"/>
        <v>0</v>
      </c>
      <c r="S68" s="29" t="str">
        <f t="shared" si="2"/>
        <v>-</v>
      </c>
      <c r="T68" s="27">
        <f t="shared" si="11"/>
        <v>0</v>
      </c>
      <c r="U68" s="29" t="str">
        <f t="shared" si="3"/>
        <v>-</v>
      </c>
      <c r="V68" s="27">
        <f t="shared" si="27"/>
        <v>4.0000038836751628E-9</v>
      </c>
      <c r="W68" s="29">
        <f t="shared" si="4"/>
        <v>2.2148249332152543E-8</v>
      </c>
      <c r="X68" s="25" t="s">
        <v>25</v>
      </c>
    </row>
    <row r="69" spans="1:24" ht="27" customHeight="1" x14ac:dyDescent="0.25">
      <c r="A69" s="25" t="s">
        <v>83</v>
      </c>
      <c r="B69" s="24" t="s">
        <v>306</v>
      </c>
      <c r="C69" s="25" t="s">
        <v>307</v>
      </c>
      <c r="D69" s="26">
        <f t="shared" ref="D69" si="38">IF(E69="нд","нд",E69+F69+G69+H69)</f>
        <v>18.060135696</v>
      </c>
      <c r="E69" s="26">
        <v>0</v>
      </c>
      <c r="F69" s="26">
        <v>0</v>
      </c>
      <c r="G69" s="26">
        <v>0</v>
      </c>
      <c r="H69" s="26">
        <v>18.060135696</v>
      </c>
      <c r="I69" s="26">
        <f t="shared" ref="I69" si="39">J69+K69+L69+M69</f>
        <v>18.060135700000004</v>
      </c>
      <c r="J69" s="26">
        <v>0</v>
      </c>
      <c r="K69" s="26">
        <v>0</v>
      </c>
      <c r="L69" s="26">
        <v>0</v>
      </c>
      <c r="M69" s="26">
        <v>18.060135700000004</v>
      </c>
      <c r="N69" s="27">
        <f t="shared" si="30"/>
        <v>4.0000038836751628E-9</v>
      </c>
      <c r="O69" s="28">
        <f>IF($D69="нд","нд",IF(D69=0,"-",N69/D69))</f>
        <v>2.2148249332152542E-10</v>
      </c>
      <c r="P69" s="27">
        <f t="shared" si="31"/>
        <v>0</v>
      </c>
      <c r="Q69" s="29" t="str">
        <f>IF($D69="нд","нд",IF(E69=0,"-",P69/E69*100))</f>
        <v>-</v>
      </c>
      <c r="R69" s="27">
        <f t="shared" si="10"/>
        <v>0</v>
      </c>
      <c r="S69" s="29" t="str">
        <f>IF($D69="нд","нд",IF(F69=0,"-",R69/F69*100))</f>
        <v>-</v>
      </c>
      <c r="T69" s="27">
        <f t="shared" si="11"/>
        <v>0</v>
      </c>
      <c r="U69" s="29" t="str">
        <f>IF($D69="нд","нд",IF(G69=0,"-",T69/G69*100))</f>
        <v>-</v>
      </c>
      <c r="V69" s="27">
        <f t="shared" si="27"/>
        <v>4.0000038836751628E-9</v>
      </c>
      <c r="W69" s="29">
        <f>IF($D69="нд","нд",IF(H69=0,"-",V69/H69*100))</f>
        <v>2.2148249332152543E-8</v>
      </c>
      <c r="X69" s="30" t="s">
        <v>25</v>
      </c>
    </row>
    <row r="70" spans="1:24" ht="27" customHeight="1" x14ac:dyDescent="0.25">
      <c r="A70" s="47" t="s">
        <v>83</v>
      </c>
      <c r="B70" s="24" t="s">
        <v>86</v>
      </c>
      <c r="C70" s="48" t="s">
        <v>24</v>
      </c>
      <c r="D70" s="51">
        <v>0</v>
      </c>
      <c r="E70" s="51">
        <v>0</v>
      </c>
      <c r="F70" s="51">
        <v>0</v>
      </c>
      <c r="G70" s="51">
        <v>0</v>
      </c>
      <c r="H70" s="51">
        <v>0</v>
      </c>
      <c r="I70" s="51">
        <v>0</v>
      </c>
      <c r="J70" s="51">
        <v>0</v>
      </c>
      <c r="K70" s="51">
        <v>0</v>
      </c>
      <c r="L70" s="51">
        <v>0</v>
      </c>
      <c r="M70" s="51">
        <v>0</v>
      </c>
      <c r="N70" s="27">
        <f t="shared" si="30"/>
        <v>0</v>
      </c>
      <c r="O70" s="28" t="str">
        <f t="shared" si="7"/>
        <v>-</v>
      </c>
      <c r="P70" s="27">
        <f t="shared" si="31"/>
        <v>0</v>
      </c>
      <c r="Q70" s="29" t="str">
        <f t="shared" si="9"/>
        <v>-</v>
      </c>
      <c r="R70" s="27">
        <f t="shared" si="10"/>
        <v>0</v>
      </c>
      <c r="S70" s="29" t="str">
        <f t="shared" si="2"/>
        <v>-</v>
      </c>
      <c r="T70" s="27">
        <f t="shared" si="11"/>
        <v>0</v>
      </c>
      <c r="U70" s="29" t="str">
        <f t="shared" si="3"/>
        <v>-</v>
      </c>
      <c r="V70" s="27">
        <f t="shared" si="27"/>
        <v>0</v>
      </c>
      <c r="W70" s="29" t="str">
        <f t="shared" si="4"/>
        <v>-</v>
      </c>
      <c r="X70" s="25" t="s">
        <v>25</v>
      </c>
    </row>
    <row r="71" spans="1:24" ht="27" customHeight="1" x14ac:dyDescent="0.25">
      <c r="A71" s="47" t="s">
        <v>83</v>
      </c>
      <c r="B71" s="24" t="s">
        <v>87</v>
      </c>
      <c r="C71" s="48" t="s">
        <v>24</v>
      </c>
      <c r="D71" s="51">
        <f>SUM(D72)</f>
        <v>13.051530648</v>
      </c>
      <c r="E71" s="51">
        <f t="shared" ref="E71:M71" si="40">SUM(E72)</f>
        <v>0</v>
      </c>
      <c r="F71" s="51">
        <f t="shared" si="40"/>
        <v>0</v>
      </c>
      <c r="G71" s="51">
        <f t="shared" si="40"/>
        <v>10.87627554</v>
      </c>
      <c r="H71" s="51">
        <f t="shared" si="40"/>
        <v>2.175255108</v>
      </c>
      <c r="I71" s="51">
        <f t="shared" si="40"/>
        <v>13.020264010000002</v>
      </c>
      <c r="J71" s="51">
        <f t="shared" si="40"/>
        <v>0</v>
      </c>
      <c r="K71" s="51">
        <f t="shared" si="40"/>
        <v>0</v>
      </c>
      <c r="L71" s="51">
        <f t="shared" si="40"/>
        <v>10.850220008333336</v>
      </c>
      <c r="M71" s="51">
        <f t="shared" si="40"/>
        <v>2.1700440016666658</v>
      </c>
      <c r="N71" s="27">
        <f t="shared" si="30"/>
        <v>-3.1266637999998181E-2</v>
      </c>
      <c r="O71" s="28">
        <f t="shared" si="7"/>
        <v>-2.3956299719366204E-3</v>
      </c>
      <c r="P71" s="27">
        <f t="shared" si="31"/>
        <v>0</v>
      </c>
      <c r="Q71" s="29" t="str">
        <f t="shared" si="9"/>
        <v>-</v>
      </c>
      <c r="R71" s="27">
        <f t="shared" si="10"/>
        <v>0</v>
      </c>
      <c r="S71" s="29" t="str">
        <f t="shared" si="2"/>
        <v>-</v>
      </c>
      <c r="T71" s="27">
        <f t="shared" si="11"/>
        <v>-2.6055531666663967E-2</v>
      </c>
      <c r="U71" s="29">
        <f t="shared" si="3"/>
        <v>-0.23956299719365115</v>
      </c>
      <c r="V71" s="27">
        <f t="shared" si="27"/>
        <v>-5.2111063333342145E-3</v>
      </c>
      <c r="W71" s="29">
        <f t="shared" si="4"/>
        <v>-0.23956299719371646</v>
      </c>
      <c r="X71" s="25" t="s">
        <v>25</v>
      </c>
    </row>
    <row r="72" spans="1:24" ht="27" customHeight="1" x14ac:dyDescent="0.25">
      <c r="A72" s="25" t="s">
        <v>83</v>
      </c>
      <c r="B72" s="24" t="s">
        <v>308</v>
      </c>
      <c r="C72" s="25" t="s">
        <v>309</v>
      </c>
      <c r="D72" s="26">
        <f t="shared" ref="D72" si="41">IF(E72="нд","нд",E72+F72+G72+H72)</f>
        <v>13.051530648</v>
      </c>
      <c r="E72" s="26">
        <v>0</v>
      </c>
      <c r="F72" s="26">
        <v>0</v>
      </c>
      <c r="G72" s="26">
        <v>10.87627554</v>
      </c>
      <c r="H72" s="26">
        <v>2.175255108</v>
      </c>
      <c r="I72" s="26">
        <f t="shared" ref="I72" si="42">J72+K72+L72+M72</f>
        <v>13.020264010000002</v>
      </c>
      <c r="J72" s="26">
        <v>0</v>
      </c>
      <c r="K72" s="26">
        <v>0</v>
      </c>
      <c r="L72" s="26">
        <v>10.850220008333336</v>
      </c>
      <c r="M72" s="26">
        <v>2.1700440016666658</v>
      </c>
      <c r="N72" s="27">
        <f t="shared" si="30"/>
        <v>-3.1266637999998181E-2</v>
      </c>
      <c r="O72" s="28">
        <f>IF($D72="нд","нд",IF(D72=0,"-",N72/D72))</f>
        <v>-2.3956299719366204E-3</v>
      </c>
      <c r="P72" s="27">
        <f t="shared" si="31"/>
        <v>0</v>
      </c>
      <c r="Q72" s="29" t="str">
        <f>IF($D72="нд","нд",IF(E72=0,"-",P72/E72*100))</f>
        <v>-</v>
      </c>
      <c r="R72" s="27">
        <f t="shared" si="10"/>
        <v>0</v>
      </c>
      <c r="S72" s="29" t="str">
        <f>IF($D72="нд","нд",IF(F72=0,"-",R72/F72*100))</f>
        <v>-</v>
      </c>
      <c r="T72" s="27">
        <f t="shared" si="11"/>
        <v>-2.6055531666663967E-2</v>
      </c>
      <c r="U72" s="29">
        <f>IF($D72="нд","нд",IF(G72=0,"-",T72/G72*100))</f>
        <v>-0.23956299719365115</v>
      </c>
      <c r="V72" s="27">
        <f t="shared" si="27"/>
        <v>-5.2111063333342145E-3</v>
      </c>
      <c r="W72" s="29">
        <f>IF($D72="нд","нд",IF(H72=0,"-",V72/H72*100))</f>
        <v>-0.23956299719371646</v>
      </c>
      <c r="X72" s="30" t="s">
        <v>25</v>
      </c>
    </row>
    <row r="73" spans="1:24" ht="27" customHeight="1" x14ac:dyDescent="0.25">
      <c r="A73" s="47" t="s">
        <v>88</v>
      </c>
      <c r="B73" s="54" t="s">
        <v>89</v>
      </c>
      <c r="C73" s="48" t="s">
        <v>24</v>
      </c>
      <c r="D73" s="51">
        <f t="shared" ref="D73:M73" si="43">D74+D77+D78</f>
        <v>13.99364664</v>
      </c>
      <c r="E73" s="51">
        <f t="shared" si="43"/>
        <v>0</v>
      </c>
      <c r="F73" s="51">
        <f t="shared" si="43"/>
        <v>0</v>
      </c>
      <c r="G73" s="51">
        <f t="shared" si="43"/>
        <v>0</v>
      </c>
      <c r="H73" s="51">
        <f t="shared" si="43"/>
        <v>13.99364664</v>
      </c>
      <c r="I73" s="51">
        <f t="shared" si="43"/>
        <v>257.466193471</v>
      </c>
      <c r="J73" s="51">
        <f t="shared" si="43"/>
        <v>0</v>
      </c>
      <c r="K73" s="51">
        <f t="shared" si="43"/>
        <v>0</v>
      </c>
      <c r="L73" s="51">
        <f t="shared" si="43"/>
        <v>2.9313875166666667</v>
      </c>
      <c r="M73" s="51">
        <f t="shared" si="43"/>
        <v>254.53480595433334</v>
      </c>
      <c r="N73" s="27">
        <f t="shared" si="30"/>
        <v>243.47254683099999</v>
      </c>
      <c r="O73" s="28">
        <f t="shared" si="7"/>
        <v>17.398791972854905</v>
      </c>
      <c r="P73" s="27">
        <f t="shared" si="31"/>
        <v>0</v>
      </c>
      <c r="Q73" s="29" t="str">
        <f t="shared" si="9"/>
        <v>-</v>
      </c>
      <c r="R73" s="27">
        <f t="shared" si="10"/>
        <v>0</v>
      </c>
      <c r="S73" s="29" t="str">
        <f t="shared" si="2"/>
        <v>-</v>
      </c>
      <c r="T73" s="27">
        <f t="shared" si="11"/>
        <v>2.9313875166666667</v>
      </c>
      <c r="U73" s="29" t="str">
        <f t="shared" si="3"/>
        <v>-</v>
      </c>
      <c r="V73" s="27">
        <f t="shared" si="27"/>
        <v>240.54115931433333</v>
      </c>
      <c r="W73" s="29">
        <f t="shared" si="4"/>
        <v>1718.9312085869087</v>
      </c>
      <c r="X73" s="25" t="s">
        <v>25</v>
      </c>
    </row>
    <row r="74" spans="1:24" ht="27" customHeight="1" x14ac:dyDescent="0.25">
      <c r="A74" s="47" t="s">
        <v>88</v>
      </c>
      <c r="B74" s="24" t="s">
        <v>85</v>
      </c>
      <c r="C74" s="48" t="s">
        <v>24</v>
      </c>
      <c r="D74" s="51">
        <f>SUM(D75:D76)</f>
        <v>13.99364664</v>
      </c>
      <c r="E74" s="51">
        <f t="shared" ref="E74:M74" si="44">SUM(E75:E76)</f>
        <v>0</v>
      </c>
      <c r="F74" s="51">
        <f t="shared" si="44"/>
        <v>0</v>
      </c>
      <c r="G74" s="51">
        <f t="shared" si="44"/>
        <v>0</v>
      </c>
      <c r="H74" s="51">
        <f t="shared" si="44"/>
        <v>13.99364664</v>
      </c>
      <c r="I74" s="51">
        <f t="shared" si="44"/>
        <v>253.94852845100002</v>
      </c>
      <c r="J74" s="51">
        <f t="shared" si="44"/>
        <v>0</v>
      </c>
      <c r="K74" s="51">
        <f t="shared" si="44"/>
        <v>0</v>
      </c>
      <c r="L74" s="51">
        <f t="shared" si="44"/>
        <v>0</v>
      </c>
      <c r="M74" s="51">
        <f t="shared" si="44"/>
        <v>253.94852845100002</v>
      </c>
      <c r="N74" s="51">
        <v>0</v>
      </c>
      <c r="O74" s="28">
        <f t="shared" si="7"/>
        <v>0</v>
      </c>
      <c r="P74" s="27">
        <f t="shared" si="31"/>
        <v>0</v>
      </c>
      <c r="Q74" s="29" t="str">
        <f t="shared" si="9"/>
        <v>-</v>
      </c>
      <c r="R74" s="27">
        <f t="shared" si="10"/>
        <v>0</v>
      </c>
      <c r="S74" s="29" t="str">
        <f t="shared" si="2"/>
        <v>-</v>
      </c>
      <c r="T74" s="27">
        <f t="shared" si="11"/>
        <v>0</v>
      </c>
      <c r="U74" s="29" t="str">
        <f t="shared" si="3"/>
        <v>-</v>
      </c>
      <c r="V74" s="27">
        <f t="shared" si="27"/>
        <v>239.95488181100001</v>
      </c>
      <c r="W74" s="29">
        <f t="shared" si="4"/>
        <v>1714.7416108471923</v>
      </c>
      <c r="X74" s="25" t="s">
        <v>25</v>
      </c>
    </row>
    <row r="75" spans="1:24" ht="27" customHeight="1" x14ac:dyDescent="0.25">
      <c r="A75" s="25" t="s">
        <v>88</v>
      </c>
      <c r="B75" s="24" t="s">
        <v>310</v>
      </c>
      <c r="C75" s="25" t="s">
        <v>311</v>
      </c>
      <c r="D75" s="26">
        <f t="shared" ref="D75" si="45">IF(E75="нд","нд",E75+F75+G75+H75)</f>
        <v>13.99364664</v>
      </c>
      <c r="E75" s="26">
        <v>0</v>
      </c>
      <c r="F75" s="26">
        <v>0</v>
      </c>
      <c r="G75" s="26">
        <v>0</v>
      </c>
      <c r="H75" s="26">
        <v>13.99364664</v>
      </c>
      <c r="I75" s="26">
        <f t="shared" ref="I75" si="46">J75+K75+L75+M75</f>
        <v>13.98277403</v>
      </c>
      <c r="J75" s="26">
        <v>0</v>
      </c>
      <c r="K75" s="26">
        <v>0</v>
      </c>
      <c r="L75" s="26">
        <v>0</v>
      </c>
      <c r="M75" s="26">
        <v>13.98277403</v>
      </c>
      <c r="N75" s="27">
        <f t="shared" ref="N75" si="47">IF(D75="нд","нд",I75-D75)</f>
        <v>-1.0872609999999838E-2</v>
      </c>
      <c r="O75" s="28">
        <f>IF($D75="нд","нд",IF(D75=0,"-",N75/D75))</f>
        <v>-7.769675967750346E-4</v>
      </c>
      <c r="P75" s="27">
        <f t="shared" si="31"/>
        <v>0</v>
      </c>
      <c r="Q75" s="29" t="str">
        <f>IF($D75="нд","нд",IF(E75=0,"-",P75/E75*100))</f>
        <v>-</v>
      </c>
      <c r="R75" s="27">
        <f t="shared" si="10"/>
        <v>0</v>
      </c>
      <c r="S75" s="29" t="str">
        <f>IF($D75="нд","нд",IF(F75=0,"-",R75/F75*100))</f>
        <v>-</v>
      </c>
      <c r="T75" s="27">
        <f t="shared" si="11"/>
        <v>0</v>
      </c>
      <c r="U75" s="29" t="str">
        <f>IF($D75="нд","нд",IF(G75=0,"-",T75/G75*100))</f>
        <v>-</v>
      </c>
      <c r="V75" s="27">
        <f t="shared" si="27"/>
        <v>-1.0872609999999838E-2</v>
      </c>
      <c r="W75" s="29">
        <f>IF($D75="нд","нд",IF(H75=0,"-",V75/H75*100))</f>
        <v>-7.769675967750346E-2</v>
      </c>
      <c r="X75" s="30" t="s">
        <v>25</v>
      </c>
    </row>
    <row r="76" spans="1:24" ht="27" customHeight="1" x14ac:dyDescent="0.25">
      <c r="A76" s="25" t="s">
        <v>88</v>
      </c>
      <c r="B76" s="24" t="s">
        <v>312</v>
      </c>
      <c r="C76" s="25" t="s">
        <v>313</v>
      </c>
      <c r="D76" s="26" t="str">
        <f>IF(E76="нд","нд",E76+F76+G76+H76)</f>
        <v>нд</v>
      </c>
      <c r="E76" s="26" t="s">
        <v>25</v>
      </c>
      <c r="F76" s="26" t="s">
        <v>25</v>
      </c>
      <c r="G76" s="26" t="s">
        <v>25</v>
      </c>
      <c r="H76" s="26" t="s">
        <v>25</v>
      </c>
      <c r="I76" s="26">
        <f>J76+K76+L76+M76</f>
        <v>239.96575442100001</v>
      </c>
      <c r="J76" s="26">
        <v>0</v>
      </c>
      <c r="K76" s="26">
        <v>0</v>
      </c>
      <c r="L76" s="26">
        <v>0</v>
      </c>
      <c r="M76" s="26">
        <v>239.96575442100001</v>
      </c>
      <c r="N76" s="27" t="str">
        <f>IF(D76="нд","нд",I76-D76)</f>
        <v>нд</v>
      </c>
      <c r="O76" s="28" t="str">
        <f>IF($D76="нд","нд",IF(D76=0,"-",N76/D76))</f>
        <v>нд</v>
      </c>
      <c r="P76" s="27" t="str">
        <f>IF(E76="нд","нд",J76-E76)</f>
        <v>нд</v>
      </c>
      <c r="Q76" s="29" t="str">
        <f>IF($D76="нд","нд",IF(E76=0,"-",P76/E76*100))</f>
        <v>нд</v>
      </c>
      <c r="R76" s="27" t="str">
        <f>IF(F76="нд","нд",K76-F76)</f>
        <v>нд</v>
      </c>
      <c r="S76" s="29" t="str">
        <f>IF($D76="нд","нд",IF(F76=0,"-",R76/F76*100))</f>
        <v>нд</v>
      </c>
      <c r="T76" s="27" t="str">
        <f>IF(G76="нд","нд",L76-G76)</f>
        <v>нд</v>
      </c>
      <c r="U76" s="29" t="str">
        <f>IF($D76="нд","нд",IF(G76=0,"-",T76/G76*100))</f>
        <v>нд</v>
      </c>
      <c r="V76" s="27" t="str">
        <f>IF(H76="нд","нд",M76-H76)</f>
        <v>нд</v>
      </c>
      <c r="W76" s="29" t="str">
        <f>IF($D76="нд","нд",IF(H76=0,"-",V76/H76*100))</f>
        <v>нд</v>
      </c>
      <c r="X76" s="30" t="s">
        <v>288</v>
      </c>
    </row>
    <row r="77" spans="1:24" ht="27" customHeight="1" x14ac:dyDescent="0.25">
      <c r="A77" s="47" t="s">
        <v>88</v>
      </c>
      <c r="B77" s="24" t="s">
        <v>86</v>
      </c>
      <c r="C77" s="48" t="s">
        <v>24</v>
      </c>
      <c r="D77" s="51">
        <v>0</v>
      </c>
      <c r="E77" s="51">
        <v>0</v>
      </c>
      <c r="F77" s="51">
        <v>0</v>
      </c>
      <c r="G77" s="51">
        <v>0</v>
      </c>
      <c r="H77" s="51">
        <v>0</v>
      </c>
      <c r="I77" s="51">
        <v>0</v>
      </c>
      <c r="J77" s="51">
        <v>0</v>
      </c>
      <c r="K77" s="51">
        <v>0</v>
      </c>
      <c r="L77" s="51">
        <v>0</v>
      </c>
      <c r="M77" s="51">
        <v>0</v>
      </c>
      <c r="N77" s="51">
        <v>0</v>
      </c>
      <c r="O77" s="28" t="str">
        <f t="shared" si="7"/>
        <v>-</v>
      </c>
      <c r="P77" s="27">
        <f t="shared" si="31"/>
        <v>0</v>
      </c>
      <c r="Q77" s="29" t="str">
        <f t="shared" si="9"/>
        <v>-</v>
      </c>
      <c r="R77" s="27">
        <f t="shared" si="10"/>
        <v>0</v>
      </c>
      <c r="S77" s="29" t="str">
        <f t="shared" si="2"/>
        <v>-</v>
      </c>
      <c r="T77" s="27">
        <f t="shared" si="11"/>
        <v>0</v>
      </c>
      <c r="U77" s="29" t="str">
        <f t="shared" si="3"/>
        <v>-</v>
      </c>
      <c r="V77" s="27">
        <f t="shared" si="27"/>
        <v>0</v>
      </c>
      <c r="W77" s="29" t="str">
        <f t="shared" si="4"/>
        <v>-</v>
      </c>
      <c r="X77" s="25" t="s">
        <v>25</v>
      </c>
    </row>
    <row r="78" spans="1:24" ht="27" customHeight="1" x14ac:dyDescent="0.25">
      <c r="A78" s="47" t="s">
        <v>88</v>
      </c>
      <c r="B78" s="24" t="s">
        <v>90</v>
      </c>
      <c r="C78" s="48" t="s">
        <v>24</v>
      </c>
      <c r="D78" s="51">
        <f>SUM(D79)</f>
        <v>0</v>
      </c>
      <c r="E78" s="51">
        <f t="shared" ref="E78:M78" si="48">SUM(E79)</f>
        <v>0</v>
      </c>
      <c r="F78" s="51">
        <f t="shared" si="48"/>
        <v>0</v>
      </c>
      <c r="G78" s="51">
        <f t="shared" si="48"/>
        <v>0</v>
      </c>
      <c r="H78" s="51">
        <f t="shared" si="48"/>
        <v>0</v>
      </c>
      <c r="I78" s="51">
        <f t="shared" si="48"/>
        <v>3.5176650199999999</v>
      </c>
      <c r="J78" s="51">
        <f t="shared" si="48"/>
        <v>0</v>
      </c>
      <c r="K78" s="51">
        <f t="shared" si="48"/>
        <v>0</v>
      </c>
      <c r="L78" s="51">
        <f t="shared" si="48"/>
        <v>2.9313875166666667</v>
      </c>
      <c r="M78" s="51">
        <f t="shared" si="48"/>
        <v>0.58627750333333317</v>
      </c>
      <c r="N78" s="51">
        <v>0</v>
      </c>
      <c r="O78" s="28" t="str">
        <f t="shared" si="7"/>
        <v>-</v>
      </c>
      <c r="P78" s="27">
        <f t="shared" si="31"/>
        <v>0</v>
      </c>
      <c r="Q78" s="29" t="str">
        <f t="shared" si="9"/>
        <v>-</v>
      </c>
      <c r="R78" s="27">
        <f t="shared" si="10"/>
        <v>0</v>
      </c>
      <c r="S78" s="29" t="str">
        <f t="shared" si="2"/>
        <v>-</v>
      </c>
      <c r="T78" s="27">
        <f t="shared" si="11"/>
        <v>2.9313875166666667</v>
      </c>
      <c r="U78" s="29" t="str">
        <f t="shared" si="3"/>
        <v>-</v>
      </c>
      <c r="V78" s="27">
        <f t="shared" si="27"/>
        <v>0.58627750333333317</v>
      </c>
      <c r="W78" s="29" t="str">
        <f t="shared" si="4"/>
        <v>-</v>
      </c>
      <c r="X78" s="25" t="s">
        <v>25</v>
      </c>
    </row>
    <row r="79" spans="1:24" ht="27" customHeight="1" x14ac:dyDescent="0.25">
      <c r="A79" s="25" t="s">
        <v>88</v>
      </c>
      <c r="B79" s="24" t="s">
        <v>314</v>
      </c>
      <c r="C79" s="25" t="s">
        <v>315</v>
      </c>
      <c r="D79" s="26" t="str">
        <f t="shared" ref="D79" si="49">IF(E79="нд","нд",E79+F79+G79+H79)</f>
        <v>нд</v>
      </c>
      <c r="E79" s="26" t="s">
        <v>25</v>
      </c>
      <c r="F79" s="26" t="s">
        <v>25</v>
      </c>
      <c r="G79" s="26" t="s">
        <v>25</v>
      </c>
      <c r="H79" s="26" t="s">
        <v>25</v>
      </c>
      <c r="I79" s="26">
        <f t="shared" ref="I79" si="50">J79+K79+L79+M79</f>
        <v>3.5176650199999999</v>
      </c>
      <c r="J79" s="26">
        <v>0</v>
      </c>
      <c r="K79" s="26">
        <v>0</v>
      </c>
      <c r="L79" s="26">
        <v>2.9313875166666667</v>
      </c>
      <c r="M79" s="26">
        <v>0.58627750333333317</v>
      </c>
      <c r="N79" s="27" t="str">
        <f t="shared" ref="N79" si="51">IF(D79="нд","нд",I79-D79)</f>
        <v>нд</v>
      </c>
      <c r="O79" s="28" t="str">
        <f>IF($D79="нд","нд",IF(D79=0,"-",N79/D79))</f>
        <v>нд</v>
      </c>
      <c r="P79" s="27" t="str">
        <f t="shared" si="31"/>
        <v>нд</v>
      </c>
      <c r="Q79" s="29" t="str">
        <f>IF($D79="нд","нд",IF(E79=0,"-",P79/E79*100))</f>
        <v>нд</v>
      </c>
      <c r="R79" s="27" t="str">
        <f t="shared" si="10"/>
        <v>нд</v>
      </c>
      <c r="S79" s="29" t="str">
        <f>IF($D79="нд","нд",IF(F79=0,"-",R79/F79*100))</f>
        <v>нд</v>
      </c>
      <c r="T79" s="27" t="str">
        <f t="shared" si="11"/>
        <v>нд</v>
      </c>
      <c r="U79" s="29" t="str">
        <f>IF($D79="нд","нд",IF(G79=0,"-",T79/G79*100))</f>
        <v>нд</v>
      </c>
      <c r="V79" s="27" t="str">
        <f t="shared" si="27"/>
        <v>нд</v>
      </c>
      <c r="W79" s="29" t="str">
        <f>IF($D79="нд","нд",IF(H79=0,"-",V79/H79*100))</f>
        <v>нд</v>
      </c>
      <c r="X79" s="30" t="s">
        <v>288</v>
      </c>
    </row>
    <row r="80" spans="1:24" ht="27" customHeight="1" x14ac:dyDescent="0.25">
      <c r="A80" s="47" t="s">
        <v>91</v>
      </c>
      <c r="B80" s="24" t="s">
        <v>92</v>
      </c>
      <c r="C80" s="48" t="s">
        <v>24</v>
      </c>
      <c r="D80" s="26">
        <f>D81+D82</f>
        <v>861.5563920108923</v>
      </c>
      <c r="E80" s="26">
        <f t="shared" ref="E80:M80" si="52">E81+E82</f>
        <v>0</v>
      </c>
      <c r="F80" s="26">
        <f t="shared" si="52"/>
        <v>0</v>
      </c>
      <c r="G80" s="26">
        <f t="shared" si="52"/>
        <v>16.622409245306805</v>
      </c>
      <c r="H80" s="26">
        <f t="shared" si="52"/>
        <v>844.93398276558548</v>
      </c>
      <c r="I80" s="26">
        <f t="shared" si="52"/>
        <v>633.13612269299995</v>
      </c>
      <c r="J80" s="26">
        <f t="shared" si="52"/>
        <v>0</v>
      </c>
      <c r="K80" s="26">
        <f t="shared" si="52"/>
        <v>0</v>
      </c>
      <c r="L80" s="26">
        <f t="shared" si="52"/>
        <v>5.7263852441666669</v>
      </c>
      <c r="M80" s="26">
        <f t="shared" si="52"/>
        <v>627.40973744883331</v>
      </c>
      <c r="N80" s="27">
        <f t="shared" si="30"/>
        <v>-228.42026931789235</v>
      </c>
      <c r="O80" s="28">
        <f t="shared" si="7"/>
        <v>-0.26512515191809349</v>
      </c>
      <c r="P80" s="27">
        <f t="shared" si="31"/>
        <v>0</v>
      </c>
      <c r="Q80" s="29" t="str">
        <f t="shared" si="9"/>
        <v>-</v>
      </c>
      <c r="R80" s="27">
        <f t="shared" si="10"/>
        <v>0</v>
      </c>
      <c r="S80" s="29" t="str">
        <f t="shared" si="2"/>
        <v>-</v>
      </c>
      <c r="T80" s="27">
        <f t="shared" si="11"/>
        <v>-10.896024001140137</v>
      </c>
      <c r="U80" s="29">
        <f t="shared" si="3"/>
        <v>-65.550209000037313</v>
      </c>
      <c r="V80" s="27">
        <f t="shared" si="27"/>
        <v>-217.52424531675217</v>
      </c>
      <c r="W80" s="29">
        <f t="shared" si="4"/>
        <v>-25.7445255787636</v>
      </c>
      <c r="X80" s="25" t="s">
        <v>25</v>
      </c>
    </row>
    <row r="81" spans="1:24" ht="48.75" customHeight="1" x14ac:dyDescent="0.25">
      <c r="A81" s="47" t="s">
        <v>93</v>
      </c>
      <c r="B81" s="24" t="s">
        <v>94</v>
      </c>
      <c r="C81" s="48" t="s">
        <v>24</v>
      </c>
      <c r="D81" s="26">
        <v>0</v>
      </c>
      <c r="E81" s="26">
        <v>0</v>
      </c>
      <c r="F81" s="26">
        <v>0</v>
      </c>
      <c r="G81" s="26">
        <v>0</v>
      </c>
      <c r="H81" s="26">
        <v>0</v>
      </c>
      <c r="I81" s="26">
        <v>0</v>
      </c>
      <c r="J81" s="26">
        <v>0</v>
      </c>
      <c r="K81" s="26">
        <v>0</v>
      </c>
      <c r="L81" s="26">
        <v>0</v>
      </c>
      <c r="M81" s="26">
        <v>0</v>
      </c>
      <c r="N81" s="27">
        <f t="shared" si="30"/>
        <v>0</v>
      </c>
      <c r="O81" s="28" t="str">
        <f t="shared" si="7"/>
        <v>-</v>
      </c>
      <c r="P81" s="27">
        <f t="shared" si="31"/>
        <v>0</v>
      </c>
      <c r="Q81" s="29" t="str">
        <f t="shared" si="9"/>
        <v>-</v>
      </c>
      <c r="R81" s="27">
        <f t="shared" si="10"/>
        <v>0</v>
      </c>
      <c r="S81" s="29" t="str">
        <f t="shared" si="2"/>
        <v>-</v>
      </c>
      <c r="T81" s="27">
        <f t="shared" si="11"/>
        <v>0</v>
      </c>
      <c r="U81" s="29" t="str">
        <f t="shared" si="3"/>
        <v>-</v>
      </c>
      <c r="V81" s="27">
        <f t="shared" si="27"/>
        <v>0</v>
      </c>
      <c r="W81" s="29" t="str">
        <f t="shared" si="4"/>
        <v>-</v>
      </c>
      <c r="X81" s="25" t="s">
        <v>25</v>
      </c>
    </row>
    <row r="82" spans="1:24" ht="27" customHeight="1" x14ac:dyDescent="0.25">
      <c r="A82" s="47" t="s">
        <v>95</v>
      </c>
      <c r="B82" s="24" t="s">
        <v>96</v>
      </c>
      <c r="C82" s="48" t="s">
        <v>24</v>
      </c>
      <c r="D82" s="26">
        <f t="shared" ref="D82:M82" si="53">SUM(D83:D87)</f>
        <v>861.5563920108923</v>
      </c>
      <c r="E82" s="26">
        <f t="shared" si="53"/>
        <v>0</v>
      </c>
      <c r="F82" s="26">
        <f t="shared" si="53"/>
        <v>0</v>
      </c>
      <c r="G82" s="26">
        <f t="shared" si="53"/>
        <v>16.622409245306805</v>
      </c>
      <c r="H82" s="26">
        <f t="shared" si="53"/>
        <v>844.93398276558548</v>
      </c>
      <c r="I82" s="26">
        <f t="shared" si="53"/>
        <v>633.13612269299995</v>
      </c>
      <c r="J82" s="26">
        <f t="shared" si="53"/>
        <v>0</v>
      </c>
      <c r="K82" s="26">
        <f t="shared" si="53"/>
        <v>0</v>
      </c>
      <c r="L82" s="26">
        <f t="shared" si="53"/>
        <v>5.7263852441666669</v>
      </c>
      <c r="M82" s="26">
        <f t="shared" si="53"/>
        <v>627.40973744883331</v>
      </c>
      <c r="N82" s="27">
        <f t="shared" si="30"/>
        <v>-228.42026931789235</v>
      </c>
      <c r="O82" s="28">
        <f t="shared" si="7"/>
        <v>-0.26512515191809349</v>
      </c>
      <c r="P82" s="27">
        <f>IF(E82="нд","нд",J82-E82)</f>
        <v>0</v>
      </c>
      <c r="Q82" s="29" t="str">
        <f t="shared" si="9"/>
        <v>-</v>
      </c>
      <c r="R82" s="27">
        <f t="shared" si="10"/>
        <v>0</v>
      </c>
      <c r="S82" s="29" t="str">
        <f t="shared" si="2"/>
        <v>-</v>
      </c>
      <c r="T82" s="27">
        <f t="shared" si="11"/>
        <v>-10.896024001140137</v>
      </c>
      <c r="U82" s="29">
        <f t="shared" si="3"/>
        <v>-65.550209000037313</v>
      </c>
      <c r="V82" s="27">
        <f t="shared" si="27"/>
        <v>-217.52424531675217</v>
      </c>
      <c r="W82" s="29">
        <f t="shared" si="4"/>
        <v>-25.7445255787636</v>
      </c>
      <c r="X82" s="25" t="s">
        <v>25</v>
      </c>
    </row>
    <row r="83" spans="1:24" ht="27" customHeight="1" x14ac:dyDescent="0.25">
      <c r="A83" s="25" t="s">
        <v>95</v>
      </c>
      <c r="B83" s="24" t="s">
        <v>316</v>
      </c>
      <c r="C83" s="25" t="s">
        <v>317</v>
      </c>
      <c r="D83" s="26">
        <f t="shared" ref="D83:D87" si="54">IF(E83="нд","нд",E83+F83+G83+H83)</f>
        <v>95.883893659999984</v>
      </c>
      <c r="E83" s="26">
        <v>0</v>
      </c>
      <c r="F83" s="26">
        <v>0</v>
      </c>
      <c r="G83" s="26">
        <v>0</v>
      </c>
      <c r="H83" s="26">
        <v>95.883893659999984</v>
      </c>
      <c r="I83" s="26">
        <f t="shared" ref="I83:I87" si="55">J83+K83+L83+M83</f>
        <v>63.217456389999995</v>
      </c>
      <c r="J83" s="26">
        <v>0</v>
      </c>
      <c r="K83" s="26">
        <v>0</v>
      </c>
      <c r="L83" s="26">
        <v>0</v>
      </c>
      <c r="M83" s="26">
        <v>63.217456389999995</v>
      </c>
      <c r="N83" s="27">
        <f t="shared" si="30"/>
        <v>-32.666437269999989</v>
      </c>
      <c r="O83" s="28">
        <f t="shared" si="7"/>
        <v>-0.34068742958889131</v>
      </c>
      <c r="P83" s="27">
        <f t="shared" ref="P83:P87" si="56">IF(E83="нд","нд",J83-E83)</f>
        <v>0</v>
      </c>
      <c r="Q83" s="29" t="str">
        <f t="shared" si="9"/>
        <v>-</v>
      </c>
      <c r="R83" s="27">
        <f t="shared" si="10"/>
        <v>0</v>
      </c>
      <c r="S83" s="29" t="str">
        <f t="shared" si="2"/>
        <v>-</v>
      </c>
      <c r="T83" s="27">
        <f t="shared" si="11"/>
        <v>0</v>
      </c>
      <c r="U83" s="29" t="str">
        <f t="shared" si="3"/>
        <v>-</v>
      </c>
      <c r="V83" s="27">
        <f t="shared" si="27"/>
        <v>-32.666437269999989</v>
      </c>
      <c r="W83" s="29">
        <f t="shared" si="4"/>
        <v>-34.068742958889132</v>
      </c>
      <c r="X83" s="30" t="s">
        <v>289</v>
      </c>
    </row>
    <row r="84" spans="1:24" ht="27" customHeight="1" x14ac:dyDescent="0.25">
      <c r="A84" s="25" t="s">
        <v>95</v>
      </c>
      <c r="B84" s="24" t="s">
        <v>318</v>
      </c>
      <c r="C84" s="25" t="s">
        <v>319</v>
      </c>
      <c r="D84" s="26">
        <f t="shared" si="54"/>
        <v>89.319639998</v>
      </c>
      <c r="E84" s="26">
        <v>0</v>
      </c>
      <c r="F84" s="26">
        <v>0</v>
      </c>
      <c r="G84" s="26">
        <v>0</v>
      </c>
      <c r="H84" s="26">
        <v>89.319639998</v>
      </c>
      <c r="I84" s="26">
        <f t="shared" si="55"/>
        <v>64.786502959999993</v>
      </c>
      <c r="J84" s="26">
        <v>0</v>
      </c>
      <c r="K84" s="26">
        <v>0</v>
      </c>
      <c r="L84" s="26">
        <v>1.8384602750000001</v>
      </c>
      <c r="M84" s="26">
        <v>62.948042684999997</v>
      </c>
      <c r="N84" s="27">
        <f t="shared" si="30"/>
        <v>-24.533137038000007</v>
      </c>
      <c r="O84" s="28">
        <f t="shared" si="7"/>
        <v>-0.27466677024839486</v>
      </c>
      <c r="P84" s="27">
        <f t="shared" si="56"/>
        <v>0</v>
      </c>
      <c r="Q84" s="29" t="str">
        <f t="shared" si="9"/>
        <v>-</v>
      </c>
      <c r="R84" s="27">
        <f t="shared" si="10"/>
        <v>0</v>
      </c>
      <c r="S84" s="29" t="str">
        <f t="shared" si="2"/>
        <v>-</v>
      </c>
      <c r="T84" s="27">
        <f t="shared" si="11"/>
        <v>1.8384602750000001</v>
      </c>
      <c r="U84" s="29" t="str">
        <f t="shared" si="3"/>
        <v>-</v>
      </c>
      <c r="V84" s="27">
        <f t="shared" si="27"/>
        <v>-26.371597313000002</v>
      </c>
      <c r="W84" s="29">
        <f t="shared" si="4"/>
        <v>-29.52497044725046</v>
      </c>
      <c r="X84" s="30" t="s">
        <v>290</v>
      </c>
    </row>
    <row r="85" spans="1:24" ht="27" customHeight="1" x14ac:dyDescent="0.25">
      <c r="A85" s="25" t="s">
        <v>95</v>
      </c>
      <c r="B85" s="24" t="s">
        <v>320</v>
      </c>
      <c r="C85" s="25" t="s">
        <v>321</v>
      </c>
      <c r="D85" s="26">
        <f t="shared" si="54"/>
        <v>656.36764895852411</v>
      </c>
      <c r="E85" s="26">
        <v>0</v>
      </c>
      <c r="F85" s="26">
        <v>0</v>
      </c>
      <c r="G85" s="26">
        <v>0</v>
      </c>
      <c r="H85" s="26">
        <v>656.36764895852411</v>
      </c>
      <c r="I85" s="26">
        <f t="shared" si="55"/>
        <v>500.46665337999997</v>
      </c>
      <c r="J85" s="26">
        <v>0</v>
      </c>
      <c r="K85" s="26">
        <v>0</v>
      </c>
      <c r="L85" s="26">
        <v>0</v>
      </c>
      <c r="M85" s="26">
        <v>500.46665337999997</v>
      </c>
      <c r="N85" s="27">
        <f t="shared" si="30"/>
        <v>-155.90099557852415</v>
      </c>
      <c r="O85" s="28">
        <f t="shared" si="7"/>
        <v>-0.23752084037946777</v>
      </c>
      <c r="P85" s="27">
        <f t="shared" si="56"/>
        <v>0</v>
      </c>
      <c r="Q85" s="29" t="str">
        <f t="shared" si="9"/>
        <v>-</v>
      </c>
      <c r="R85" s="27">
        <f t="shared" si="10"/>
        <v>0</v>
      </c>
      <c r="S85" s="29" t="str">
        <f t="shared" si="2"/>
        <v>-</v>
      </c>
      <c r="T85" s="27">
        <f t="shared" si="11"/>
        <v>0</v>
      </c>
      <c r="U85" s="29" t="str">
        <f t="shared" si="3"/>
        <v>-</v>
      </c>
      <c r="V85" s="27">
        <f t="shared" si="27"/>
        <v>-155.90099557852415</v>
      </c>
      <c r="W85" s="29">
        <f t="shared" si="4"/>
        <v>-23.752084037946776</v>
      </c>
      <c r="X85" s="30" t="s">
        <v>291</v>
      </c>
    </row>
    <row r="86" spans="1:24" ht="27" customHeight="1" x14ac:dyDescent="0.25">
      <c r="A86" s="25" t="s">
        <v>95</v>
      </c>
      <c r="B86" s="24" t="s">
        <v>322</v>
      </c>
      <c r="C86" s="25" t="s">
        <v>323</v>
      </c>
      <c r="D86" s="26">
        <f t="shared" si="54"/>
        <v>11.731838275368167</v>
      </c>
      <c r="E86" s="26">
        <v>0</v>
      </c>
      <c r="F86" s="26">
        <v>0</v>
      </c>
      <c r="G86" s="26">
        <v>9.7445999794734721</v>
      </c>
      <c r="H86" s="26">
        <v>1.987238295894695</v>
      </c>
      <c r="I86" s="26">
        <f t="shared" si="55"/>
        <v>0</v>
      </c>
      <c r="J86" s="26">
        <v>0</v>
      </c>
      <c r="K86" s="26">
        <v>0</v>
      </c>
      <c r="L86" s="26">
        <v>0</v>
      </c>
      <c r="M86" s="26">
        <v>0</v>
      </c>
      <c r="N86" s="27">
        <f t="shared" si="30"/>
        <v>-11.731838275368167</v>
      </c>
      <c r="O86" s="28">
        <f t="shared" si="7"/>
        <v>-1</v>
      </c>
      <c r="P86" s="27">
        <f t="shared" si="56"/>
        <v>0</v>
      </c>
      <c r="Q86" s="29" t="str">
        <f t="shared" si="9"/>
        <v>-</v>
      </c>
      <c r="R86" s="27">
        <f t="shared" si="10"/>
        <v>0</v>
      </c>
      <c r="S86" s="29" t="str">
        <f t="shared" si="2"/>
        <v>-</v>
      </c>
      <c r="T86" s="27">
        <f t="shared" si="11"/>
        <v>-9.7445999794734721</v>
      </c>
      <c r="U86" s="29">
        <f t="shared" si="3"/>
        <v>-100</v>
      </c>
      <c r="V86" s="27">
        <f t="shared" si="27"/>
        <v>-1.987238295894695</v>
      </c>
      <c r="W86" s="29">
        <f t="shared" si="4"/>
        <v>-100</v>
      </c>
      <c r="X86" s="30" t="s">
        <v>292</v>
      </c>
    </row>
    <row r="87" spans="1:24" ht="27" customHeight="1" x14ac:dyDescent="0.25">
      <c r="A87" s="25" t="s">
        <v>95</v>
      </c>
      <c r="B87" s="24" t="s">
        <v>324</v>
      </c>
      <c r="C87" s="25" t="s">
        <v>325</v>
      </c>
      <c r="D87" s="26">
        <f t="shared" si="54"/>
        <v>8.2533711190000005</v>
      </c>
      <c r="E87" s="26">
        <v>0</v>
      </c>
      <c r="F87" s="26">
        <v>0</v>
      </c>
      <c r="G87" s="26">
        <v>6.8778092658333341</v>
      </c>
      <c r="H87" s="26">
        <v>1.3755618531666665</v>
      </c>
      <c r="I87" s="26">
        <f t="shared" si="55"/>
        <v>4.6655099629999999</v>
      </c>
      <c r="J87" s="26">
        <v>0</v>
      </c>
      <c r="K87" s="26">
        <v>0</v>
      </c>
      <c r="L87" s="26">
        <v>3.8879249691666669</v>
      </c>
      <c r="M87" s="26">
        <v>0.77758499383333302</v>
      </c>
      <c r="N87" s="27">
        <f t="shared" si="30"/>
        <v>-3.5878611560000007</v>
      </c>
      <c r="O87" s="28">
        <f t="shared" si="7"/>
        <v>-0.43471462803125654</v>
      </c>
      <c r="P87" s="27">
        <f t="shared" si="56"/>
        <v>0</v>
      </c>
      <c r="Q87" s="29" t="str">
        <f t="shared" si="9"/>
        <v>-</v>
      </c>
      <c r="R87" s="27">
        <f t="shared" si="10"/>
        <v>0</v>
      </c>
      <c r="S87" s="29" t="str">
        <f t="shared" si="2"/>
        <v>-</v>
      </c>
      <c r="T87" s="27">
        <f t="shared" si="11"/>
        <v>-2.9898842966666672</v>
      </c>
      <c r="U87" s="29">
        <f t="shared" si="3"/>
        <v>-43.471462803125647</v>
      </c>
      <c r="V87" s="27">
        <f t="shared" si="27"/>
        <v>-0.59797685933333344</v>
      </c>
      <c r="W87" s="29">
        <f t="shared" si="4"/>
        <v>-43.471462803125661</v>
      </c>
      <c r="X87" s="30" t="s">
        <v>293</v>
      </c>
    </row>
    <row r="88" spans="1:24" ht="27" customHeight="1" x14ac:dyDescent="0.25">
      <c r="A88" s="47" t="s">
        <v>97</v>
      </c>
      <c r="B88" s="24" t="s">
        <v>98</v>
      </c>
      <c r="C88" s="48" t="s">
        <v>24</v>
      </c>
      <c r="D88" s="51">
        <f t="shared" ref="D88:M88" si="57">D89+D97+D106+D110</f>
        <v>2695.3227910510886</v>
      </c>
      <c r="E88" s="51">
        <f t="shared" si="57"/>
        <v>1565.254822894349</v>
      </c>
      <c r="F88" s="51">
        <f t="shared" si="57"/>
        <v>0</v>
      </c>
      <c r="G88" s="51">
        <f t="shared" si="57"/>
        <v>115.30658192186137</v>
      </c>
      <c r="H88" s="51">
        <f t="shared" si="57"/>
        <v>1014.7613862348783</v>
      </c>
      <c r="I88" s="51">
        <f t="shared" si="57"/>
        <v>895.94512852999992</v>
      </c>
      <c r="J88" s="51">
        <f t="shared" si="57"/>
        <v>0</v>
      </c>
      <c r="K88" s="51">
        <f t="shared" si="57"/>
        <v>0</v>
      </c>
      <c r="L88" s="51">
        <f t="shared" si="57"/>
        <v>93.196096545385842</v>
      </c>
      <c r="M88" s="51">
        <f t="shared" si="57"/>
        <v>802.74903198461413</v>
      </c>
      <c r="N88" s="27">
        <f t="shared" si="30"/>
        <v>-1799.3776625210887</v>
      </c>
      <c r="O88" s="28">
        <f t="shared" si="7"/>
        <v>-0.66759264177756972</v>
      </c>
      <c r="P88" s="27">
        <f t="shared" si="31"/>
        <v>-1565.254822894349</v>
      </c>
      <c r="Q88" s="29">
        <f t="shared" si="9"/>
        <v>-100</v>
      </c>
      <c r="R88" s="27">
        <f t="shared" si="10"/>
        <v>0</v>
      </c>
      <c r="S88" s="29" t="str">
        <f t="shared" si="2"/>
        <v>-</v>
      </c>
      <c r="T88" s="27">
        <f t="shared" si="11"/>
        <v>-22.110485376475523</v>
      </c>
      <c r="U88" s="29">
        <f t="shared" si="3"/>
        <v>-19.175388783494519</v>
      </c>
      <c r="V88" s="27">
        <f t="shared" si="27"/>
        <v>-212.01235425026414</v>
      </c>
      <c r="W88" s="29">
        <f t="shared" si="4"/>
        <v>-20.892828316704538</v>
      </c>
      <c r="X88" s="25" t="s">
        <v>25</v>
      </c>
    </row>
    <row r="89" spans="1:24" ht="27" customHeight="1" x14ac:dyDescent="0.25">
      <c r="A89" s="47" t="s">
        <v>99</v>
      </c>
      <c r="B89" s="24" t="s">
        <v>100</v>
      </c>
      <c r="C89" s="48" t="s">
        <v>24</v>
      </c>
      <c r="D89" s="51">
        <f>D90+D96</f>
        <v>1377.1161910174951</v>
      </c>
      <c r="E89" s="51">
        <f t="shared" ref="E89:M89" si="58">E90+E96</f>
        <v>1273.351867894349</v>
      </c>
      <c r="F89" s="51">
        <f t="shared" si="58"/>
        <v>0</v>
      </c>
      <c r="G89" s="51">
        <f t="shared" si="58"/>
        <v>26.541052580955</v>
      </c>
      <c r="H89" s="51">
        <f t="shared" si="58"/>
        <v>77.223270542190988</v>
      </c>
      <c r="I89" s="51">
        <f t="shared" si="58"/>
        <v>58.937979089999999</v>
      </c>
      <c r="J89" s="51">
        <f t="shared" si="58"/>
        <v>0</v>
      </c>
      <c r="K89" s="51">
        <f t="shared" si="58"/>
        <v>0</v>
      </c>
      <c r="L89" s="51">
        <f t="shared" si="58"/>
        <v>2.778258941666667</v>
      </c>
      <c r="M89" s="51">
        <f t="shared" si="58"/>
        <v>56.159720148333328</v>
      </c>
      <c r="N89" s="27">
        <f t="shared" si="30"/>
        <v>-1318.1782119274951</v>
      </c>
      <c r="O89" s="28">
        <f t="shared" si="7"/>
        <v>-0.95720188356332292</v>
      </c>
      <c r="P89" s="27">
        <f t="shared" si="31"/>
        <v>-1273.351867894349</v>
      </c>
      <c r="Q89" s="29">
        <f t="shared" si="9"/>
        <v>-100</v>
      </c>
      <c r="R89" s="27">
        <f t="shared" si="10"/>
        <v>0</v>
      </c>
      <c r="S89" s="29" t="str">
        <f t="shared" ref="S89:S144" si="59">IF($D89="нд","нд",IF(F89=0,"-",R89/F89*100))</f>
        <v>-</v>
      </c>
      <c r="T89" s="27">
        <f t="shared" si="11"/>
        <v>-23.762793639288333</v>
      </c>
      <c r="U89" s="29">
        <f t="shared" ref="U89:U144" si="60">IF($D89="нд","нд",IF(G89=0,"-",T89/G89*100))</f>
        <v>-89.532220196646392</v>
      </c>
      <c r="V89" s="27">
        <f t="shared" si="27"/>
        <v>-21.06355039385766</v>
      </c>
      <c r="W89" s="29">
        <f t="shared" ref="W89:W144" si="61">IF($D89="нд","нд",IF(H89=0,"-",V89/H89*100))</f>
        <v>-27.2761697943751</v>
      </c>
      <c r="X89" s="25" t="s">
        <v>25</v>
      </c>
    </row>
    <row r="90" spans="1:24" ht="27" customHeight="1" x14ac:dyDescent="0.25">
      <c r="A90" s="47" t="s">
        <v>101</v>
      </c>
      <c r="B90" s="24" t="s">
        <v>102</v>
      </c>
      <c r="C90" s="48" t="s">
        <v>24</v>
      </c>
      <c r="D90" s="26">
        <f>SUM(D91:D95)</f>
        <v>1377.1161910174951</v>
      </c>
      <c r="E90" s="26">
        <f t="shared" ref="E90:M90" si="62">SUM(E91:E95)</f>
        <v>1273.351867894349</v>
      </c>
      <c r="F90" s="26">
        <f t="shared" si="62"/>
        <v>0</v>
      </c>
      <c r="G90" s="26">
        <f t="shared" si="62"/>
        <v>26.541052580955</v>
      </c>
      <c r="H90" s="26">
        <f t="shared" si="62"/>
        <v>77.223270542190988</v>
      </c>
      <c r="I90" s="26">
        <f t="shared" si="62"/>
        <v>58.937979089999999</v>
      </c>
      <c r="J90" s="26">
        <f t="shared" si="62"/>
        <v>0</v>
      </c>
      <c r="K90" s="26">
        <f t="shared" si="62"/>
        <v>0</v>
      </c>
      <c r="L90" s="26">
        <f t="shared" si="62"/>
        <v>2.778258941666667</v>
      </c>
      <c r="M90" s="26">
        <f t="shared" si="62"/>
        <v>56.159720148333328</v>
      </c>
      <c r="N90" s="27">
        <f t="shared" si="30"/>
        <v>-1318.1782119274951</v>
      </c>
      <c r="O90" s="28">
        <f t="shared" ref="O90:O129" si="63">IF($D90="нд","нд",IF(D90=0,"-",N90/D90))</f>
        <v>-0.95720188356332292</v>
      </c>
      <c r="P90" s="27">
        <f t="shared" si="31"/>
        <v>-1273.351867894349</v>
      </c>
      <c r="Q90" s="29">
        <f t="shared" ref="Q90:Q145" si="64">IF($D90="нд","нд",IF(E90=0,"-",P90/E90*100))</f>
        <v>-100</v>
      </c>
      <c r="R90" s="27">
        <f t="shared" ref="R90:R145" si="65">IF(F90="нд","нд",K90-F90)</f>
        <v>0</v>
      </c>
      <c r="S90" s="29" t="str">
        <f t="shared" si="59"/>
        <v>-</v>
      </c>
      <c r="T90" s="27">
        <f t="shared" ref="T90:T145" si="66">IF(G90="нд","нд",L90-G90)</f>
        <v>-23.762793639288333</v>
      </c>
      <c r="U90" s="29">
        <f t="shared" si="60"/>
        <v>-89.532220196646392</v>
      </c>
      <c r="V90" s="27">
        <f t="shared" si="27"/>
        <v>-21.06355039385766</v>
      </c>
      <c r="W90" s="29">
        <f t="shared" si="61"/>
        <v>-27.2761697943751</v>
      </c>
      <c r="X90" s="25" t="s">
        <v>25</v>
      </c>
    </row>
    <row r="91" spans="1:24" ht="27" customHeight="1" x14ac:dyDescent="0.25">
      <c r="A91" s="25" t="s">
        <v>101</v>
      </c>
      <c r="B91" s="24" t="s">
        <v>326</v>
      </c>
      <c r="C91" s="25" t="s">
        <v>327</v>
      </c>
      <c r="D91" s="26">
        <f t="shared" ref="D91:D95" si="67">IF(E91="нд","нд",E91+F91+G91+H91)</f>
        <v>48.470360027999988</v>
      </c>
      <c r="E91" s="26">
        <v>0</v>
      </c>
      <c r="F91" s="26">
        <v>0</v>
      </c>
      <c r="G91" s="26">
        <v>0</v>
      </c>
      <c r="H91" s="26">
        <v>48.470360027999988</v>
      </c>
      <c r="I91" s="26">
        <f t="shared" ref="I91:I95" si="68">J91+K91+L91+M91</f>
        <v>37.432007409999997</v>
      </c>
      <c r="J91" s="26">
        <v>0</v>
      </c>
      <c r="K91" s="26">
        <v>0</v>
      </c>
      <c r="L91" s="26">
        <v>0</v>
      </c>
      <c r="M91" s="26">
        <v>37.432007409999997</v>
      </c>
      <c r="N91" s="27">
        <f t="shared" si="30"/>
        <v>-11.03835261799999</v>
      </c>
      <c r="O91" s="28">
        <f t="shared" si="63"/>
        <v>-0.22773407524976993</v>
      </c>
      <c r="P91" s="27">
        <f t="shared" si="31"/>
        <v>0</v>
      </c>
      <c r="Q91" s="29" t="str">
        <f t="shared" si="64"/>
        <v>-</v>
      </c>
      <c r="R91" s="27">
        <f t="shared" si="65"/>
        <v>0</v>
      </c>
      <c r="S91" s="29" t="str">
        <f t="shared" si="59"/>
        <v>-</v>
      </c>
      <c r="T91" s="27">
        <f t="shared" si="66"/>
        <v>0</v>
      </c>
      <c r="U91" s="29" t="str">
        <f t="shared" si="60"/>
        <v>-</v>
      </c>
      <c r="V91" s="27">
        <f t="shared" si="27"/>
        <v>-11.03835261799999</v>
      </c>
      <c r="W91" s="29">
        <f t="shared" si="61"/>
        <v>-22.773407524976992</v>
      </c>
      <c r="X91" s="30" t="s">
        <v>294</v>
      </c>
    </row>
    <row r="92" spans="1:24" ht="27" customHeight="1" x14ac:dyDescent="0.25">
      <c r="A92" s="25" t="s">
        <v>101</v>
      </c>
      <c r="B92" s="24" t="s">
        <v>328</v>
      </c>
      <c r="C92" s="25" t="s">
        <v>329</v>
      </c>
      <c r="D92" s="26">
        <f t="shared" si="67"/>
        <v>23.444699997999997</v>
      </c>
      <c r="E92" s="26">
        <v>0</v>
      </c>
      <c r="F92" s="26">
        <v>0</v>
      </c>
      <c r="G92" s="26">
        <v>0</v>
      </c>
      <c r="H92" s="26">
        <v>23.444699997999997</v>
      </c>
      <c r="I92" s="26">
        <f t="shared" si="68"/>
        <v>18.172060950000002</v>
      </c>
      <c r="J92" s="26">
        <v>0</v>
      </c>
      <c r="K92" s="26">
        <v>0</v>
      </c>
      <c r="L92" s="26">
        <v>0</v>
      </c>
      <c r="M92" s="26">
        <v>18.172060950000002</v>
      </c>
      <c r="N92" s="27">
        <f t="shared" si="30"/>
        <v>-5.2726390479999949</v>
      </c>
      <c r="O92" s="28">
        <f t="shared" si="63"/>
        <v>-0.22489684442325086</v>
      </c>
      <c r="P92" s="27">
        <f t="shared" si="31"/>
        <v>0</v>
      </c>
      <c r="Q92" s="29" t="str">
        <f t="shared" si="64"/>
        <v>-</v>
      </c>
      <c r="R92" s="27">
        <f t="shared" si="65"/>
        <v>0</v>
      </c>
      <c r="S92" s="29" t="str">
        <f t="shared" si="59"/>
        <v>-</v>
      </c>
      <c r="T92" s="27">
        <f t="shared" si="66"/>
        <v>0</v>
      </c>
      <c r="U92" s="29" t="str">
        <f t="shared" si="60"/>
        <v>-</v>
      </c>
      <c r="V92" s="27">
        <f t="shared" si="27"/>
        <v>-5.2726390479999949</v>
      </c>
      <c r="W92" s="29">
        <f t="shared" si="61"/>
        <v>-22.489684442325085</v>
      </c>
      <c r="X92" s="30" t="s">
        <v>295</v>
      </c>
    </row>
    <row r="93" spans="1:24" ht="27" customHeight="1" x14ac:dyDescent="0.25">
      <c r="A93" s="25" t="s">
        <v>101</v>
      </c>
      <c r="B93" s="24" t="s">
        <v>330</v>
      </c>
      <c r="C93" s="25" t="s">
        <v>331</v>
      </c>
      <c r="D93" s="26">
        <f t="shared" si="67"/>
        <v>31.849263097146</v>
      </c>
      <c r="E93" s="26">
        <v>0</v>
      </c>
      <c r="F93" s="26">
        <v>0</v>
      </c>
      <c r="G93" s="26">
        <v>26.541052580955</v>
      </c>
      <c r="H93" s="26">
        <v>5.308210516191</v>
      </c>
      <c r="I93" s="26">
        <f t="shared" si="68"/>
        <v>0</v>
      </c>
      <c r="J93" s="26">
        <v>0</v>
      </c>
      <c r="K93" s="26">
        <v>0</v>
      </c>
      <c r="L93" s="26">
        <v>0</v>
      </c>
      <c r="M93" s="26">
        <v>0</v>
      </c>
      <c r="N93" s="27">
        <f t="shared" si="30"/>
        <v>-31.849263097146</v>
      </c>
      <c r="O93" s="28">
        <f t="shared" si="63"/>
        <v>-1</v>
      </c>
      <c r="P93" s="27">
        <f t="shared" si="31"/>
        <v>0</v>
      </c>
      <c r="Q93" s="29" t="str">
        <f t="shared" si="64"/>
        <v>-</v>
      </c>
      <c r="R93" s="27">
        <f t="shared" si="65"/>
        <v>0</v>
      </c>
      <c r="S93" s="29" t="str">
        <f t="shared" si="59"/>
        <v>-</v>
      </c>
      <c r="T93" s="27">
        <f t="shared" si="66"/>
        <v>-26.541052580955</v>
      </c>
      <c r="U93" s="29">
        <f t="shared" si="60"/>
        <v>-100</v>
      </c>
      <c r="V93" s="27">
        <f t="shared" si="27"/>
        <v>-5.308210516191</v>
      </c>
      <c r="W93" s="29">
        <f t="shared" si="61"/>
        <v>-100</v>
      </c>
      <c r="X93" s="30" t="s">
        <v>296</v>
      </c>
    </row>
    <row r="94" spans="1:24" ht="27" customHeight="1" x14ac:dyDescent="0.25">
      <c r="A94" s="25" t="s">
        <v>101</v>
      </c>
      <c r="B94" s="24" t="s">
        <v>332</v>
      </c>
      <c r="C94" s="25" t="s">
        <v>333</v>
      </c>
      <c r="D94" s="26">
        <f t="shared" si="67"/>
        <v>288.2261799108</v>
      </c>
      <c r="E94" s="26">
        <v>288.2261799108</v>
      </c>
      <c r="F94" s="26">
        <v>0</v>
      </c>
      <c r="G94" s="26">
        <v>0</v>
      </c>
      <c r="H94" s="26">
        <v>0</v>
      </c>
      <c r="I94" s="26">
        <f t="shared" si="68"/>
        <v>1.7011113600000001</v>
      </c>
      <c r="J94" s="26">
        <v>0</v>
      </c>
      <c r="K94" s="26">
        <v>0</v>
      </c>
      <c r="L94" s="26">
        <v>1.4175928000000002</v>
      </c>
      <c r="M94" s="26">
        <v>0.28351855999999986</v>
      </c>
      <c r="N94" s="27">
        <f t="shared" si="30"/>
        <v>-286.52506855079997</v>
      </c>
      <c r="O94" s="28">
        <f t="shared" si="63"/>
        <v>-0.99409799845202651</v>
      </c>
      <c r="P94" s="27">
        <f t="shared" si="31"/>
        <v>-288.2261799108</v>
      </c>
      <c r="Q94" s="29">
        <f t="shared" si="64"/>
        <v>-100</v>
      </c>
      <c r="R94" s="27">
        <f t="shared" si="65"/>
        <v>0</v>
      </c>
      <c r="S94" s="29" t="str">
        <f t="shared" si="59"/>
        <v>-</v>
      </c>
      <c r="T94" s="27">
        <f t="shared" si="66"/>
        <v>1.4175928000000002</v>
      </c>
      <c r="U94" s="29" t="str">
        <f t="shared" si="60"/>
        <v>-</v>
      </c>
      <c r="V94" s="27">
        <f t="shared" si="27"/>
        <v>0.28351855999999986</v>
      </c>
      <c r="W94" s="29" t="str">
        <f t="shared" si="61"/>
        <v>-</v>
      </c>
      <c r="X94" s="30" t="s">
        <v>297</v>
      </c>
    </row>
    <row r="95" spans="1:24" ht="27" customHeight="1" x14ac:dyDescent="0.25">
      <c r="A95" s="25" t="s">
        <v>101</v>
      </c>
      <c r="B95" s="24" t="s">
        <v>334</v>
      </c>
      <c r="C95" s="25" t="s">
        <v>335</v>
      </c>
      <c r="D95" s="26">
        <f t="shared" si="67"/>
        <v>985.12568798354903</v>
      </c>
      <c r="E95" s="26">
        <v>985.12568798354903</v>
      </c>
      <c r="F95" s="26">
        <v>0</v>
      </c>
      <c r="G95" s="26">
        <v>0</v>
      </c>
      <c r="H95" s="26">
        <v>0</v>
      </c>
      <c r="I95" s="26">
        <f t="shared" si="68"/>
        <v>1.6327993700000001</v>
      </c>
      <c r="J95" s="26">
        <v>0</v>
      </c>
      <c r="K95" s="26">
        <v>0</v>
      </c>
      <c r="L95" s="26">
        <v>1.3606661416666668</v>
      </c>
      <c r="M95" s="26">
        <v>0.27213322833333331</v>
      </c>
      <c r="N95" s="27">
        <f t="shared" si="30"/>
        <v>-983.49288861354898</v>
      </c>
      <c r="O95" s="28">
        <f t="shared" si="63"/>
        <v>-0.99834254715929471</v>
      </c>
      <c r="P95" s="27">
        <f t="shared" si="31"/>
        <v>-985.12568798354903</v>
      </c>
      <c r="Q95" s="29">
        <f t="shared" si="64"/>
        <v>-100</v>
      </c>
      <c r="R95" s="27">
        <f t="shared" si="65"/>
        <v>0</v>
      </c>
      <c r="S95" s="29" t="str">
        <f t="shared" si="59"/>
        <v>-</v>
      </c>
      <c r="T95" s="27">
        <f t="shared" si="66"/>
        <v>1.3606661416666668</v>
      </c>
      <c r="U95" s="29" t="str">
        <f t="shared" si="60"/>
        <v>-</v>
      </c>
      <c r="V95" s="27">
        <f t="shared" si="27"/>
        <v>0.27213322833333331</v>
      </c>
      <c r="W95" s="29" t="str">
        <f t="shared" si="61"/>
        <v>-</v>
      </c>
      <c r="X95" s="30" t="s">
        <v>297</v>
      </c>
    </row>
    <row r="96" spans="1:24" ht="27" customHeight="1" x14ac:dyDescent="0.25">
      <c r="A96" s="47" t="s">
        <v>103</v>
      </c>
      <c r="B96" s="24" t="s">
        <v>104</v>
      </c>
      <c r="C96" s="48" t="s">
        <v>24</v>
      </c>
      <c r="D96" s="26">
        <v>0</v>
      </c>
      <c r="E96" s="26">
        <v>0</v>
      </c>
      <c r="F96" s="26">
        <v>0</v>
      </c>
      <c r="G96" s="26">
        <v>0</v>
      </c>
      <c r="H96" s="26">
        <v>0</v>
      </c>
      <c r="I96" s="26">
        <v>0</v>
      </c>
      <c r="J96" s="26">
        <v>0</v>
      </c>
      <c r="K96" s="26">
        <v>0</v>
      </c>
      <c r="L96" s="26">
        <v>0</v>
      </c>
      <c r="M96" s="26">
        <v>0</v>
      </c>
      <c r="N96" s="27">
        <f t="shared" si="30"/>
        <v>0</v>
      </c>
      <c r="O96" s="28" t="str">
        <f t="shared" si="63"/>
        <v>-</v>
      </c>
      <c r="P96" s="27">
        <f t="shared" si="31"/>
        <v>0</v>
      </c>
      <c r="Q96" s="29" t="str">
        <f t="shared" si="64"/>
        <v>-</v>
      </c>
      <c r="R96" s="27">
        <f t="shared" si="65"/>
        <v>0</v>
      </c>
      <c r="S96" s="29" t="str">
        <f t="shared" si="59"/>
        <v>-</v>
      </c>
      <c r="T96" s="27">
        <f t="shared" si="66"/>
        <v>0</v>
      </c>
      <c r="U96" s="29" t="str">
        <f t="shared" si="60"/>
        <v>-</v>
      </c>
      <c r="V96" s="27">
        <f t="shared" si="27"/>
        <v>0</v>
      </c>
      <c r="W96" s="29" t="str">
        <f t="shared" si="61"/>
        <v>-</v>
      </c>
      <c r="X96" s="25" t="s">
        <v>25</v>
      </c>
    </row>
    <row r="97" spans="1:24" ht="27" customHeight="1" x14ac:dyDescent="0.25">
      <c r="A97" s="47" t="s">
        <v>105</v>
      </c>
      <c r="B97" s="24" t="s">
        <v>106</v>
      </c>
      <c r="C97" s="48" t="s">
        <v>24</v>
      </c>
      <c r="D97" s="26">
        <f t="shared" ref="D97:M97" si="69">D98+D105</f>
        <v>535.29075485462465</v>
      </c>
      <c r="E97" s="26">
        <f t="shared" si="69"/>
        <v>291.90295500000002</v>
      </c>
      <c r="F97" s="26">
        <f t="shared" si="69"/>
        <v>0</v>
      </c>
      <c r="G97" s="26">
        <f t="shared" si="69"/>
        <v>88.765529340906369</v>
      </c>
      <c r="H97" s="26">
        <f t="shared" si="69"/>
        <v>154.62227051371829</v>
      </c>
      <c r="I97" s="26">
        <f t="shared" si="69"/>
        <v>245.37056977000003</v>
      </c>
      <c r="J97" s="26">
        <f t="shared" si="69"/>
        <v>0</v>
      </c>
      <c r="K97" s="26">
        <f t="shared" si="69"/>
        <v>0</v>
      </c>
      <c r="L97" s="26">
        <f t="shared" si="69"/>
        <v>90.417837603719178</v>
      </c>
      <c r="M97" s="26">
        <f t="shared" si="69"/>
        <v>154.95273216628084</v>
      </c>
      <c r="N97" s="27">
        <f t="shared" si="30"/>
        <v>-289.92018508462462</v>
      </c>
      <c r="O97" s="28">
        <f t="shared" si="63"/>
        <v>-0.54161253945691945</v>
      </c>
      <c r="P97" s="27">
        <f t="shared" si="31"/>
        <v>-291.90295500000002</v>
      </c>
      <c r="Q97" s="29">
        <f t="shared" si="64"/>
        <v>-100</v>
      </c>
      <c r="R97" s="27">
        <f t="shared" si="65"/>
        <v>0</v>
      </c>
      <c r="S97" s="29" t="str">
        <f t="shared" si="59"/>
        <v>-</v>
      </c>
      <c r="T97" s="27">
        <f t="shared" si="66"/>
        <v>1.6523082628128094</v>
      </c>
      <c r="U97" s="29">
        <f t="shared" si="60"/>
        <v>1.8614300788621176</v>
      </c>
      <c r="V97" s="27">
        <f t="shared" si="27"/>
        <v>0.33046165256254767</v>
      </c>
      <c r="W97" s="29">
        <f t="shared" si="61"/>
        <v>0.21372189883424889</v>
      </c>
      <c r="X97" s="25" t="s">
        <v>25</v>
      </c>
    </row>
    <row r="98" spans="1:24" ht="27" customHeight="1" x14ac:dyDescent="0.25">
      <c r="A98" s="47" t="s">
        <v>107</v>
      </c>
      <c r="B98" s="24" t="s">
        <v>108</v>
      </c>
      <c r="C98" s="48" t="s">
        <v>24</v>
      </c>
      <c r="D98" s="26">
        <f>SUM(D99:D104)</f>
        <v>535.29075485462465</v>
      </c>
      <c r="E98" s="26">
        <f t="shared" ref="E98:M98" si="70">SUM(E99:E104)</f>
        <v>291.90295500000002</v>
      </c>
      <c r="F98" s="26">
        <f t="shared" si="70"/>
        <v>0</v>
      </c>
      <c r="G98" s="26">
        <f t="shared" si="70"/>
        <v>88.765529340906369</v>
      </c>
      <c r="H98" s="26">
        <f t="shared" si="70"/>
        <v>154.62227051371829</v>
      </c>
      <c r="I98" s="26">
        <f t="shared" si="70"/>
        <v>245.37056977000003</v>
      </c>
      <c r="J98" s="26">
        <f t="shared" si="70"/>
        <v>0</v>
      </c>
      <c r="K98" s="26">
        <f t="shared" si="70"/>
        <v>0</v>
      </c>
      <c r="L98" s="26">
        <f t="shared" si="70"/>
        <v>90.417837603719178</v>
      </c>
      <c r="M98" s="26">
        <f t="shared" si="70"/>
        <v>154.95273216628084</v>
      </c>
      <c r="N98" s="27">
        <f t="shared" si="30"/>
        <v>-289.92018508462462</v>
      </c>
      <c r="O98" s="28">
        <f t="shared" si="63"/>
        <v>-0.54161253945691945</v>
      </c>
      <c r="P98" s="27">
        <f t="shared" si="31"/>
        <v>-291.90295500000002</v>
      </c>
      <c r="Q98" s="29">
        <f t="shared" si="64"/>
        <v>-100</v>
      </c>
      <c r="R98" s="27">
        <f t="shared" si="65"/>
        <v>0</v>
      </c>
      <c r="S98" s="29" t="str">
        <f t="shared" si="59"/>
        <v>-</v>
      </c>
      <c r="T98" s="27">
        <f t="shared" si="66"/>
        <v>1.6523082628128094</v>
      </c>
      <c r="U98" s="29">
        <f t="shared" si="60"/>
        <v>1.8614300788621176</v>
      </c>
      <c r="V98" s="27">
        <f t="shared" si="27"/>
        <v>0.33046165256254767</v>
      </c>
      <c r="W98" s="29">
        <f t="shared" si="61"/>
        <v>0.21372189883424889</v>
      </c>
      <c r="X98" s="25" t="s">
        <v>25</v>
      </c>
    </row>
    <row r="99" spans="1:24" ht="27" customHeight="1" x14ac:dyDescent="0.25">
      <c r="A99" s="25" t="s">
        <v>107</v>
      </c>
      <c r="B99" s="24" t="s">
        <v>336</v>
      </c>
      <c r="C99" s="25" t="s">
        <v>337</v>
      </c>
      <c r="D99" s="26">
        <f>IF(E99="нд","нд",E99+F99+G99+H99)</f>
        <v>142.58392465</v>
      </c>
      <c r="E99" s="26">
        <v>0</v>
      </c>
      <c r="F99" s="26">
        <v>0</v>
      </c>
      <c r="G99" s="26">
        <v>4.7623000037191572</v>
      </c>
      <c r="H99" s="26">
        <v>137.82162464628084</v>
      </c>
      <c r="I99" s="26">
        <f>J99+K99+L99+M99</f>
        <v>137.49084657</v>
      </c>
      <c r="J99" s="26">
        <v>0</v>
      </c>
      <c r="K99" s="26">
        <v>0</v>
      </c>
      <c r="L99" s="26">
        <v>0.51806827038583747</v>
      </c>
      <c r="M99" s="26">
        <v>136.97277829961416</v>
      </c>
      <c r="N99" s="27">
        <f>IF(D99="нд","нд",I99-D99)</f>
        <v>-5.093078079999998</v>
      </c>
      <c r="O99" s="28">
        <f t="shared" si="63"/>
        <v>-3.5719861776157089E-2</v>
      </c>
      <c r="P99" s="27">
        <f>IF(E99="нд","нд",J99-E99)</f>
        <v>0</v>
      </c>
      <c r="Q99" s="29" t="str">
        <f>IF($D99="нд","нд",IF(E99=0,"-",P99/E99*100))</f>
        <v>-</v>
      </c>
      <c r="R99" s="27">
        <f>IF(F99="нд","нд",K99-F99)</f>
        <v>0</v>
      </c>
      <c r="S99" s="29" t="str">
        <f>IF($D99="нд","нд",IF(F99=0,"-",R99/F99*100))</f>
        <v>-</v>
      </c>
      <c r="T99" s="27">
        <f>IF(G99="нд","нд",L99-G99)</f>
        <v>-4.2442317333333195</v>
      </c>
      <c r="U99" s="29">
        <f>IF($D99="нд","нд",IF(G99=0,"-",T99/G99*100))</f>
        <v>-89.121469248446175</v>
      </c>
      <c r="V99" s="27">
        <f>IF(H99="нд","нд",M99-H99)</f>
        <v>-0.8488463466666758</v>
      </c>
      <c r="W99" s="29">
        <f>IF($D99="нд","нд",IF(H99=0,"-",V99/H99*100))</f>
        <v>-0.61590214804479326</v>
      </c>
      <c r="X99" s="30" t="s">
        <v>25</v>
      </c>
    </row>
    <row r="100" spans="1:24" ht="27" customHeight="1" x14ac:dyDescent="0.25">
      <c r="A100" s="25" t="s">
        <v>107</v>
      </c>
      <c r="B100" s="24" t="s">
        <v>338</v>
      </c>
      <c r="C100" s="25" t="s">
        <v>339</v>
      </c>
      <c r="D100" s="26">
        <f>IF(E100="нд","нд",E100+F100+G100+H100)</f>
        <v>291.90295500000002</v>
      </c>
      <c r="E100" s="26">
        <v>291.90295500000002</v>
      </c>
      <c r="F100" s="26">
        <v>0</v>
      </c>
      <c r="G100" s="26">
        <v>0</v>
      </c>
      <c r="H100" s="26">
        <v>0</v>
      </c>
      <c r="I100" s="26">
        <f>J100+K100+L100+M100</f>
        <v>0.36965140000000002</v>
      </c>
      <c r="J100" s="26">
        <v>0</v>
      </c>
      <c r="K100" s="26">
        <v>0</v>
      </c>
      <c r="L100" s="26">
        <v>0.30804283333333338</v>
      </c>
      <c r="M100" s="26">
        <v>6.1608566666666642E-2</v>
      </c>
      <c r="N100" s="27">
        <f>IF(D100="нд","нд",I100-D100)</f>
        <v>-291.53330360000001</v>
      </c>
      <c r="O100" s="28">
        <f t="shared" si="63"/>
        <v>-0.99873364968162104</v>
      </c>
      <c r="P100" s="27">
        <f>IF(E100="нд","нд",J100-E100)</f>
        <v>-291.90295500000002</v>
      </c>
      <c r="Q100" s="29">
        <f>IF($D100="нд","нд",IF(E100=0,"-",P100/E100*100))</f>
        <v>-100</v>
      </c>
      <c r="R100" s="27">
        <f>IF(F100="нд","нд",K100-F100)</f>
        <v>0</v>
      </c>
      <c r="S100" s="29" t="str">
        <f>IF($D100="нд","нд",IF(F100=0,"-",R100/F100*100))</f>
        <v>-</v>
      </c>
      <c r="T100" s="27">
        <f>IF(G100="нд","нд",L100-G100)</f>
        <v>0.30804283333333338</v>
      </c>
      <c r="U100" s="29" t="str">
        <f>IF($D100="нд","нд",IF(G100=0,"-",T100/G100*100))</f>
        <v>-</v>
      </c>
      <c r="V100" s="27">
        <f>IF(H100="нд","нд",M100-H100)</f>
        <v>6.1608566666666642E-2</v>
      </c>
      <c r="W100" s="29" t="str">
        <f>IF($D100="нд","нд",IF(H100=0,"-",V100/H100*100))</f>
        <v>-</v>
      </c>
      <c r="X100" s="30" t="s">
        <v>297</v>
      </c>
    </row>
    <row r="101" spans="1:24" ht="27" customHeight="1" x14ac:dyDescent="0.25">
      <c r="A101" s="25" t="s">
        <v>107</v>
      </c>
      <c r="B101" s="24" t="s">
        <v>340</v>
      </c>
      <c r="C101" s="25" t="s">
        <v>341</v>
      </c>
      <c r="D101" s="26">
        <f t="shared" ref="D101:D104" si="71">IF(E101="нд","нд",E101+F101+G101+H101)</f>
        <v>3.72032440484581</v>
      </c>
      <c r="E101" s="26">
        <v>0</v>
      </c>
      <c r="F101" s="26">
        <v>0</v>
      </c>
      <c r="G101" s="26">
        <v>3.1002703373715086</v>
      </c>
      <c r="H101" s="26">
        <v>0.62005406747430136</v>
      </c>
      <c r="I101" s="26">
        <f t="shared" ref="I101:I104" si="72">J101+K101+L101+M101</f>
        <v>6.8499600000000003</v>
      </c>
      <c r="J101" s="26">
        <v>0</v>
      </c>
      <c r="K101" s="26">
        <v>0</v>
      </c>
      <c r="L101" s="26">
        <v>5.7083000000000004</v>
      </c>
      <c r="M101" s="26">
        <v>1.1416599999999999</v>
      </c>
      <c r="N101" s="27">
        <f t="shared" ref="N101:N104" si="73">IF(D101="нд","нд",I101-D101)</f>
        <v>3.1296355951541903</v>
      </c>
      <c r="O101" s="28">
        <f t="shared" si="63"/>
        <v>0.84122653150294269</v>
      </c>
      <c r="P101" s="27">
        <f t="shared" ref="P101:P104" si="74">IF(E101="нд","нд",J101-E101)</f>
        <v>0</v>
      </c>
      <c r="Q101" s="29" t="str">
        <f t="shared" ref="Q101:Q104" si="75">IF($D101="нд","нд",IF(E101=0,"-",P101/E101*100))</f>
        <v>-</v>
      </c>
      <c r="R101" s="27">
        <f t="shared" ref="R101:R104" si="76">IF(F101="нд","нд",K101-F101)</f>
        <v>0</v>
      </c>
      <c r="S101" s="29" t="str">
        <f t="shared" ref="S101:S104" si="77">IF($D101="нд","нд",IF(F101=0,"-",R101/F101*100))</f>
        <v>-</v>
      </c>
      <c r="T101" s="27">
        <f t="shared" ref="T101:T104" si="78">IF(G101="нд","нд",L101-G101)</f>
        <v>2.6080296626284918</v>
      </c>
      <c r="U101" s="29">
        <f t="shared" ref="U101:U104" si="79">IF($D101="нд","нд",IF(G101=0,"-",T101/G101*100))</f>
        <v>84.122653150294255</v>
      </c>
      <c r="V101" s="27">
        <f t="shared" ref="V101:V104" si="80">IF(H101="нд","нд",M101-H101)</f>
        <v>0.52160593252569853</v>
      </c>
      <c r="W101" s="29">
        <f t="shared" ref="W101:W104" si="81">IF($D101="нд","нд",IF(H101=0,"-",V101/H101*100))</f>
        <v>84.12265315029434</v>
      </c>
      <c r="X101" s="30" t="s">
        <v>298</v>
      </c>
    </row>
    <row r="102" spans="1:24" ht="27" customHeight="1" x14ac:dyDescent="0.25">
      <c r="A102" s="25" t="s">
        <v>107</v>
      </c>
      <c r="B102" s="24" t="s">
        <v>342</v>
      </c>
      <c r="C102" s="25" t="s">
        <v>343</v>
      </c>
      <c r="D102" s="26">
        <f t="shared" si="71"/>
        <v>40.666603778019706</v>
      </c>
      <c r="E102" s="26">
        <v>0</v>
      </c>
      <c r="F102" s="26">
        <v>0</v>
      </c>
      <c r="G102" s="26">
        <v>33.888836481683086</v>
      </c>
      <c r="H102" s="26">
        <v>6.7777672963366165</v>
      </c>
      <c r="I102" s="26">
        <f t="shared" si="72"/>
        <v>32.435381409999998</v>
      </c>
      <c r="J102" s="26">
        <v>0</v>
      </c>
      <c r="K102" s="26">
        <v>0</v>
      </c>
      <c r="L102" s="26">
        <v>27.029484508333333</v>
      </c>
      <c r="M102" s="26">
        <v>5.4058969016666669</v>
      </c>
      <c r="N102" s="27">
        <f t="shared" si="73"/>
        <v>-8.2312223680197079</v>
      </c>
      <c r="O102" s="28">
        <f t="shared" si="63"/>
        <v>-0.20240742042168475</v>
      </c>
      <c r="P102" s="27">
        <f t="shared" si="74"/>
        <v>0</v>
      </c>
      <c r="Q102" s="29" t="str">
        <f t="shared" si="75"/>
        <v>-</v>
      </c>
      <c r="R102" s="27">
        <f t="shared" si="76"/>
        <v>0</v>
      </c>
      <c r="S102" s="29" t="str">
        <f t="shared" si="77"/>
        <v>-</v>
      </c>
      <c r="T102" s="27">
        <f t="shared" si="78"/>
        <v>-6.859351973349753</v>
      </c>
      <c r="U102" s="29">
        <f t="shared" si="79"/>
        <v>-20.240742042168467</v>
      </c>
      <c r="V102" s="27">
        <f t="shared" si="80"/>
        <v>-1.3718703946699495</v>
      </c>
      <c r="W102" s="29">
        <f t="shared" si="81"/>
        <v>-20.240742042168453</v>
      </c>
      <c r="X102" s="30" t="s">
        <v>299</v>
      </c>
    </row>
    <row r="103" spans="1:24" ht="27" customHeight="1" x14ac:dyDescent="0.25">
      <c r="A103" s="25" t="s">
        <v>107</v>
      </c>
      <c r="B103" s="24" t="s">
        <v>344</v>
      </c>
      <c r="C103" s="25" t="s">
        <v>345</v>
      </c>
      <c r="D103" s="26">
        <f t="shared" si="71"/>
        <v>56.416947021759142</v>
      </c>
      <c r="E103" s="26">
        <v>0</v>
      </c>
      <c r="F103" s="26">
        <v>0</v>
      </c>
      <c r="G103" s="26">
        <v>47.014122518132616</v>
      </c>
      <c r="H103" s="26">
        <v>9.4028245036265243</v>
      </c>
      <c r="I103" s="26">
        <f t="shared" si="72"/>
        <v>65.941292830000009</v>
      </c>
      <c r="J103" s="26">
        <v>0</v>
      </c>
      <c r="K103" s="26">
        <v>0</v>
      </c>
      <c r="L103" s="26">
        <v>54.951077358333336</v>
      </c>
      <c r="M103" s="26">
        <v>10.990215471666666</v>
      </c>
      <c r="N103" s="27">
        <f t="shared" si="73"/>
        <v>9.5243458082408665</v>
      </c>
      <c r="O103" s="28">
        <f t="shared" si="63"/>
        <v>0.16882065249946038</v>
      </c>
      <c r="P103" s="27">
        <f t="shared" si="74"/>
        <v>0</v>
      </c>
      <c r="Q103" s="29" t="str">
        <f t="shared" si="75"/>
        <v>-</v>
      </c>
      <c r="R103" s="27">
        <f t="shared" si="76"/>
        <v>0</v>
      </c>
      <c r="S103" s="29" t="str">
        <f t="shared" si="77"/>
        <v>-</v>
      </c>
      <c r="T103" s="27">
        <f t="shared" si="78"/>
        <v>7.9369548402007197</v>
      </c>
      <c r="U103" s="29">
        <f t="shared" si="79"/>
        <v>16.882065249946034</v>
      </c>
      <c r="V103" s="27">
        <f t="shared" si="80"/>
        <v>1.5873909680401415</v>
      </c>
      <c r="W103" s="29">
        <f t="shared" si="81"/>
        <v>16.882065249946006</v>
      </c>
      <c r="X103" s="30" t="s">
        <v>300</v>
      </c>
    </row>
    <row r="104" spans="1:24" ht="27" customHeight="1" x14ac:dyDescent="0.25">
      <c r="A104" s="25" t="s">
        <v>107</v>
      </c>
      <c r="B104" s="24" t="s">
        <v>346</v>
      </c>
      <c r="C104" s="25" t="s">
        <v>347</v>
      </c>
      <c r="D104" s="26">
        <f t="shared" si="71"/>
        <v>0</v>
      </c>
      <c r="E104" s="26">
        <v>0</v>
      </c>
      <c r="F104" s="26">
        <v>0</v>
      </c>
      <c r="G104" s="26">
        <v>0</v>
      </c>
      <c r="H104" s="26">
        <v>0</v>
      </c>
      <c r="I104" s="26">
        <f t="shared" si="72"/>
        <v>2.2834375599999999</v>
      </c>
      <c r="J104" s="26">
        <v>0</v>
      </c>
      <c r="K104" s="26">
        <v>0</v>
      </c>
      <c r="L104" s="26">
        <v>1.9028646333333332</v>
      </c>
      <c r="M104" s="26">
        <v>0.38057292666666664</v>
      </c>
      <c r="N104" s="27">
        <f t="shared" si="73"/>
        <v>2.2834375599999999</v>
      </c>
      <c r="O104" s="28" t="str">
        <f t="shared" si="63"/>
        <v>-</v>
      </c>
      <c r="P104" s="27">
        <f t="shared" si="74"/>
        <v>0</v>
      </c>
      <c r="Q104" s="29" t="str">
        <f t="shared" si="75"/>
        <v>-</v>
      </c>
      <c r="R104" s="27">
        <f t="shared" si="76"/>
        <v>0</v>
      </c>
      <c r="S104" s="29" t="str">
        <f t="shared" si="77"/>
        <v>-</v>
      </c>
      <c r="T104" s="27">
        <f t="shared" si="78"/>
        <v>1.9028646333333332</v>
      </c>
      <c r="U104" s="29" t="str">
        <f t="shared" si="79"/>
        <v>-</v>
      </c>
      <c r="V104" s="27">
        <f t="shared" si="80"/>
        <v>0.38057292666666664</v>
      </c>
      <c r="W104" s="29" t="str">
        <f t="shared" si="81"/>
        <v>-</v>
      </c>
      <c r="X104" s="30" t="s">
        <v>301</v>
      </c>
    </row>
    <row r="105" spans="1:24" ht="27" customHeight="1" x14ac:dyDescent="0.25">
      <c r="A105" s="47" t="s">
        <v>109</v>
      </c>
      <c r="B105" s="24" t="s">
        <v>110</v>
      </c>
      <c r="C105" s="48" t="s">
        <v>24</v>
      </c>
      <c r="D105" s="26">
        <v>0</v>
      </c>
      <c r="E105" s="26">
        <v>0</v>
      </c>
      <c r="F105" s="26">
        <v>0</v>
      </c>
      <c r="G105" s="26">
        <v>0</v>
      </c>
      <c r="H105" s="26">
        <v>0</v>
      </c>
      <c r="I105" s="26">
        <v>0</v>
      </c>
      <c r="J105" s="26">
        <v>0</v>
      </c>
      <c r="K105" s="26">
        <v>0</v>
      </c>
      <c r="L105" s="26">
        <v>0</v>
      </c>
      <c r="M105" s="26">
        <v>0</v>
      </c>
      <c r="N105" s="27">
        <f t="shared" si="30"/>
        <v>0</v>
      </c>
      <c r="O105" s="28" t="str">
        <f t="shared" si="63"/>
        <v>-</v>
      </c>
      <c r="P105" s="27">
        <f t="shared" si="31"/>
        <v>0</v>
      </c>
      <c r="Q105" s="29" t="str">
        <f t="shared" si="64"/>
        <v>-</v>
      </c>
      <c r="R105" s="27">
        <f t="shared" si="65"/>
        <v>0</v>
      </c>
      <c r="S105" s="29" t="str">
        <f t="shared" si="59"/>
        <v>-</v>
      </c>
      <c r="T105" s="27">
        <f t="shared" si="66"/>
        <v>0</v>
      </c>
      <c r="U105" s="29" t="str">
        <f t="shared" si="60"/>
        <v>-</v>
      </c>
      <c r="V105" s="27">
        <f t="shared" si="27"/>
        <v>0</v>
      </c>
      <c r="W105" s="29" t="str">
        <f t="shared" si="61"/>
        <v>-</v>
      </c>
      <c r="X105" s="25" t="s">
        <v>25</v>
      </c>
    </row>
    <row r="106" spans="1:24" ht="27" customHeight="1" x14ac:dyDescent="0.25">
      <c r="A106" s="47" t="s">
        <v>111</v>
      </c>
      <c r="B106" s="24" t="s">
        <v>112</v>
      </c>
      <c r="C106" s="48" t="s">
        <v>24</v>
      </c>
      <c r="D106" s="26">
        <f t="shared" ref="D106:M106" si="82">SUM(D107:D109)</f>
        <v>782.91584517896899</v>
      </c>
      <c r="E106" s="26">
        <f t="shared" si="82"/>
        <v>0</v>
      </c>
      <c r="F106" s="26">
        <f t="shared" si="82"/>
        <v>0</v>
      </c>
      <c r="G106" s="26">
        <f t="shared" si="82"/>
        <v>0</v>
      </c>
      <c r="H106" s="26">
        <f t="shared" si="82"/>
        <v>782.91584517896899</v>
      </c>
      <c r="I106" s="26">
        <f t="shared" si="82"/>
        <v>591.63657966999995</v>
      </c>
      <c r="J106" s="26">
        <f t="shared" si="82"/>
        <v>0</v>
      </c>
      <c r="K106" s="26">
        <f t="shared" si="82"/>
        <v>0</v>
      </c>
      <c r="L106" s="26">
        <f t="shared" si="82"/>
        <v>0</v>
      </c>
      <c r="M106" s="26">
        <f t="shared" si="82"/>
        <v>591.63657966999995</v>
      </c>
      <c r="N106" s="27">
        <f t="shared" si="30"/>
        <v>-191.27926550896905</v>
      </c>
      <c r="O106" s="28">
        <f t="shared" si="63"/>
        <v>-0.2443165082005001</v>
      </c>
      <c r="P106" s="27">
        <f t="shared" si="31"/>
        <v>0</v>
      </c>
      <c r="Q106" s="29" t="str">
        <f t="shared" si="64"/>
        <v>-</v>
      </c>
      <c r="R106" s="27">
        <f t="shared" si="65"/>
        <v>0</v>
      </c>
      <c r="S106" s="29" t="str">
        <f t="shared" si="59"/>
        <v>-</v>
      </c>
      <c r="T106" s="27">
        <f t="shared" si="66"/>
        <v>0</v>
      </c>
      <c r="U106" s="29" t="str">
        <f t="shared" si="60"/>
        <v>-</v>
      </c>
      <c r="V106" s="27">
        <f t="shared" si="27"/>
        <v>-191.27926550896905</v>
      </c>
      <c r="W106" s="29">
        <f t="shared" si="61"/>
        <v>-24.43165082005001</v>
      </c>
      <c r="X106" s="25" t="s">
        <v>25</v>
      </c>
    </row>
    <row r="107" spans="1:24" ht="27" customHeight="1" x14ac:dyDescent="0.25">
      <c r="A107" s="25" t="s">
        <v>111</v>
      </c>
      <c r="B107" s="24" t="s">
        <v>348</v>
      </c>
      <c r="C107" s="25" t="s">
        <v>349</v>
      </c>
      <c r="D107" s="26">
        <f t="shared" ref="D107:D109" si="83">IF(E107="нд","нд",E107+F107+G107+H107)</f>
        <v>224.89196767265199</v>
      </c>
      <c r="E107" s="26">
        <v>0</v>
      </c>
      <c r="F107" s="26">
        <v>0</v>
      </c>
      <c r="G107" s="26">
        <v>0</v>
      </c>
      <c r="H107" s="26">
        <v>224.89196767265199</v>
      </c>
      <c r="I107" s="26">
        <f t="shared" ref="I107:I109" si="84">J107+K107+L107+M107</f>
        <v>184.13438029999998</v>
      </c>
      <c r="J107" s="26">
        <v>0</v>
      </c>
      <c r="K107" s="26">
        <v>0</v>
      </c>
      <c r="L107" s="26">
        <v>0</v>
      </c>
      <c r="M107" s="26">
        <v>184.13438029999998</v>
      </c>
      <c r="N107" s="27">
        <f t="shared" si="30"/>
        <v>-40.757587372652011</v>
      </c>
      <c r="O107" s="28">
        <f t="shared" si="63"/>
        <v>-0.18123185009425458</v>
      </c>
      <c r="P107" s="27">
        <f t="shared" si="31"/>
        <v>0</v>
      </c>
      <c r="Q107" s="29" t="str">
        <f t="shared" si="64"/>
        <v>-</v>
      </c>
      <c r="R107" s="27">
        <f t="shared" si="65"/>
        <v>0</v>
      </c>
      <c r="S107" s="29" t="str">
        <f t="shared" si="59"/>
        <v>-</v>
      </c>
      <c r="T107" s="27">
        <f t="shared" si="66"/>
        <v>0</v>
      </c>
      <c r="U107" s="29" t="str">
        <f t="shared" si="60"/>
        <v>-</v>
      </c>
      <c r="V107" s="27">
        <f t="shared" si="27"/>
        <v>-40.757587372652011</v>
      </c>
      <c r="W107" s="29">
        <f t="shared" si="61"/>
        <v>-18.123185009425459</v>
      </c>
      <c r="X107" s="30" t="s">
        <v>302</v>
      </c>
    </row>
    <row r="108" spans="1:24" ht="27" customHeight="1" x14ac:dyDescent="0.25">
      <c r="A108" s="25" t="s">
        <v>111</v>
      </c>
      <c r="B108" s="24" t="s">
        <v>350</v>
      </c>
      <c r="C108" s="25" t="s">
        <v>351</v>
      </c>
      <c r="D108" s="26">
        <f t="shared" si="83"/>
        <v>389.60892300631701</v>
      </c>
      <c r="E108" s="26">
        <v>0</v>
      </c>
      <c r="F108" s="26">
        <v>0</v>
      </c>
      <c r="G108" s="26">
        <v>0</v>
      </c>
      <c r="H108" s="26">
        <v>389.60892300631701</v>
      </c>
      <c r="I108" s="26">
        <f t="shared" si="84"/>
        <v>242.59180688000001</v>
      </c>
      <c r="J108" s="26">
        <v>0</v>
      </c>
      <c r="K108" s="26">
        <v>0</v>
      </c>
      <c r="L108" s="26">
        <v>0</v>
      </c>
      <c r="M108" s="26">
        <v>242.59180688000001</v>
      </c>
      <c r="N108" s="27">
        <f t="shared" si="30"/>
        <v>-147.01711612631701</v>
      </c>
      <c r="O108" s="28">
        <f t="shared" si="63"/>
        <v>-0.37734535182587003</v>
      </c>
      <c r="P108" s="27">
        <f t="shared" si="31"/>
        <v>0</v>
      </c>
      <c r="Q108" s="29" t="str">
        <f t="shared" si="64"/>
        <v>-</v>
      </c>
      <c r="R108" s="27">
        <f t="shared" si="65"/>
        <v>0</v>
      </c>
      <c r="S108" s="29" t="str">
        <f t="shared" si="59"/>
        <v>-</v>
      </c>
      <c r="T108" s="27">
        <f t="shared" si="66"/>
        <v>0</v>
      </c>
      <c r="U108" s="29" t="str">
        <f t="shared" si="60"/>
        <v>-</v>
      </c>
      <c r="V108" s="27">
        <f t="shared" si="27"/>
        <v>-147.01711612631701</v>
      </c>
      <c r="W108" s="29">
        <f t="shared" si="61"/>
        <v>-37.734535182587003</v>
      </c>
      <c r="X108" s="30" t="s">
        <v>302</v>
      </c>
    </row>
    <row r="109" spans="1:24" ht="27" customHeight="1" x14ac:dyDescent="0.25">
      <c r="A109" s="25" t="s">
        <v>111</v>
      </c>
      <c r="B109" s="24" t="s">
        <v>352</v>
      </c>
      <c r="C109" s="25" t="s">
        <v>353</v>
      </c>
      <c r="D109" s="26">
        <f t="shared" si="83"/>
        <v>168.41495449999999</v>
      </c>
      <c r="E109" s="26">
        <v>0</v>
      </c>
      <c r="F109" s="26">
        <v>0</v>
      </c>
      <c r="G109" s="26">
        <v>0</v>
      </c>
      <c r="H109" s="26">
        <v>168.41495449999999</v>
      </c>
      <c r="I109" s="26">
        <f t="shared" si="84"/>
        <v>164.91039248999999</v>
      </c>
      <c r="J109" s="26">
        <v>0</v>
      </c>
      <c r="K109" s="26">
        <v>0</v>
      </c>
      <c r="L109" s="26">
        <v>0</v>
      </c>
      <c r="M109" s="26">
        <v>164.91039248999999</v>
      </c>
      <c r="N109" s="27">
        <f t="shared" si="30"/>
        <v>-3.5045620100000008</v>
      </c>
      <c r="O109" s="28">
        <f t="shared" si="63"/>
        <v>-2.080909038276646E-2</v>
      </c>
      <c r="P109" s="27">
        <f t="shared" si="31"/>
        <v>0</v>
      </c>
      <c r="Q109" s="29" t="str">
        <f t="shared" si="64"/>
        <v>-</v>
      </c>
      <c r="R109" s="27">
        <f t="shared" si="65"/>
        <v>0</v>
      </c>
      <c r="S109" s="29" t="str">
        <f t="shared" si="59"/>
        <v>-</v>
      </c>
      <c r="T109" s="27">
        <f t="shared" si="66"/>
        <v>0</v>
      </c>
      <c r="U109" s="29" t="str">
        <f t="shared" si="60"/>
        <v>-</v>
      </c>
      <c r="V109" s="27">
        <f t="shared" si="27"/>
        <v>-3.5045620100000008</v>
      </c>
      <c r="W109" s="29">
        <f t="shared" si="61"/>
        <v>-2.080909038276646</v>
      </c>
      <c r="X109" s="30" t="s">
        <v>25</v>
      </c>
    </row>
    <row r="110" spans="1:24" ht="27" customHeight="1" x14ac:dyDescent="0.25">
      <c r="A110" s="47" t="s">
        <v>113</v>
      </c>
      <c r="B110" s="24" t="s">
        <v>114</v>
      </c>
      <c r="C110" s="48" t="s">
        <v>24</v>
      </c>
      <c r="D110" s="51">
        <f>D111+D112</f>
        <v>0</v>
      </c>
      <c r="E110" s="51">
        <f t="shared" ref="E110:M110" si="85">E111+E112</f>
        <v>0</v>
      </c>
      <c r="F110" s="51">
        <f t="shared" si="85"/>
        <v>0</v>
      </c>
      <c r="G110" s="51">
        <f t="shared" si="85"/>
        <v>0</v>
      </c>
      <c r="H110" s="51">
        <f t="shared" si="85"/>
        <v>0</v>
      </c>
      <c r="I110" s="51">
        <f t="shared" si="85"/>
        <v>0</v>
      </c>
      <c r="J110" s="51">
        <f t="shared" si="85"/>
        <v>0</v>
      </c>
      <c r="K110" s="51">
        <f t="shared" si="85"/>
        <v>0</v>
      </c>
      <c r="L110" s="51">
        <f t="shared" si="85"/>
        <v>0</v>
      </c>
      <c r="M110" s="51">
        <f t="shared" si="85"/>
        <v>0</v>
      </c>
      <c r="N110" s="27">
        <f t="shared" si="30"/>
        <v>0</v>
      </c>
      <c r="O110" s="28" t="str">
        <f t="shared" si="63"/>
        <v>-</v>
      </c>
      <c r="P110" s="27">
        <f t="shared" si="31"/>
        <v>0</v>
      </c>
      <c r="Q110" s="29" t="str">
        <f t="shared" si="64"/>
        <v>-</v>
      </c>
      <c r="R110" s="27">
        <f t="shared" si="65"/>
        <v>0</v>
      </c>
      <c r="S110" s="29" t="str">
        <f t="shared" si="59"/>
        <v>-</v>
      </c>
      <c r="T110" s="27">
        <f t="shared" si="66"/>
        <v>0</v>
      </c>
      <c r="U110" s="29" t="str">
        <f t="shared" si="60"/>
        <v>-</v>
      </c>
      <c r="V110" s="27">
        <f t="shared" si="27"/>
        <v>0</v>
      </c>
      <c r="W110" s="29" t="str">
        <f t="shared" si="61"/>
        <v>-</v>
      </c>
      <c r="X110" s="25" t="s">
        <v>25</v>
      </c>
    </row>
    <row r="111" spans="1:24" ht="27" customHeight="1" x14ac:dyDescent="0.25">
      <c r="A111" s="47" t="s">
        <v>115</v>
      </c>
      <c r="B111" s="24" t="s">
        <v>116</v>
      </c>
      <c r="C111" s="48" t="s">
        <v>24</v>
      </c>
      <c r="D111" s="51">
        <v>0</v>
      </c>
      <c r="E111" s="51">
        <v>0</v>
      </c>
      <c r="F111" s="51">
        <v>0</v>
      </c>
      <c r="G111" s="51">
        <v>0</v>
      </c>
      <c r="H111" s="51">
        <v>0</v>
      </c>
      <c r="I111" s="51">
        <v>0</v>
      </c>
      <c r="J111" s="51">
        <v>0</v>
      </c>
      <c r="K111" s="51">
        <v>0</v>
      </c>
      <c r="L111" s="51">
        <v>0</v>
      </c>
      <c r="M111" s="51">
        <v>0</v>
      </c>
      <c r="N111" s="27">
        <f t="shared" si="30"/>
        <v>0</v>
      </c>
      <c r="O111" s="28" t="str">
        <f t="shared" si="63"/>
        <v>-</v>
      </c>
      <c r="P111" s="27">
        <f t="shared" si="31"/>
        <v>0</v>
      </c>
      <c r="Q111" s="29" t="str">
        <f t="shared" si="64"/>
        <v>-</v>
      </c>
      <c r="R111" s="27">
        <f t="shared" si="65"/>
        <v>0</v>
      </c>
      <c r="S111" s="29" t="str">
        <f t="shared" si="59"/>
        <v>-</v>
      </c>
      <c r="T111" s="27">
        <f t="shared" si="66"/>
        <v>0</v>
      </c>
      <c r="U111" s="29" t="str">
        <f t="shared" si="60"/>
        <v>-</v>
      </c>
      <c r="V111" s="27">
        <f t="shared" si="27"/>
        <v>0</v>
      </c>
      <c r="W111" s="29" t="str">
        <f t="shared" si="61"/>
        <v>-</v>
      </c>
      <c r="X111" s="25" t="s">
        <v>25</v>
      </c>
    </row>
    <row r="112" spans="1:24" ht="27" customHeight="1" x14ac:dyDescent="0.25">
      <c r="A112" s="47" t="s">
        <v>117</v>
      </c>
      <c r="B112" s="24" t="s">
        <v>118</v>
      </c>
      <c r="C112" s="48" t="s">
        <v>24</v>
      </c>
      <c r="D112" s="51">
        <v>0</v>
      </c>
      <c r="E112" s="51">
        <v>0</v>
      </c>
      <c r="F112" s="51">
        <v>0</v>
      </c>
      <c r="G112" s="51">
        <v>0</v>
      </c>
      <c r="H112" s="51">
        <v>0</v>
      </c>
      <c r="I112" s="51">
        <v>0</v>
      </c>
      <c r="J112" s="51">
        <v>0</v>
      </c>
      <c r="K112" s="51">
        <v>0</v>
      </c>
      <c r="L112" s="51">
        <v>0</v>
      </c>
      <c r="M112" s="51">
        <v>0</v>
      </c>
      <c r="N112" s="51">
        <v>0</v>
      </c>
      <c r="O112" s="51">
        <v>0</v>
      </c>
      <c r="P112" s="51">
        <v>0</v>
      </c>
      <c r="Q112" s="51">
        <v>0</v>
      </c>
      <c r="R112" s="51">
        <v>0</v>
      </c>
      <c r="S112" s="51">
        <v>0</v>
      </c>
      <c r="T112" s="51">
        <v>0</v>
      </c>
      <c r="U112" s="51">
        <v>0</v>
      </c>
      <c r="V112" s="51">
        <v>0</v>
      </c>
      <c r="W112" s="51">
        <v>0</v>
      </c>
      <c r="X112" s="25" t="s">
        <v>25</v>
      </c>
    </row>
    <row r="113" spans="1:24" ht="27" customHeight="1" x14ac:dyDescent="0.25">
      <c r="A113" s="47" t="s">
        <v>119</v>
      </c>
      <c r="B113" s="24" t="s">
        <v>120</v>
      </c>
      <c r="C113" s="48" t="s">
        <v>24</v>
      </c>
      <c r="D113" s="26">
        <f>D114+D115</f>
        <v>0</v>
      </c>
      <c r="E113" s="26">
        <f t="shared" ref="E113:M113" si="86">E114+E115</f>
        <v>0</v>
      </c>
      <c r="F113" s="26">
        <f t="shared" si="86"/>
        <v>0</v>
      </c>
      <c r="G113" s="26">
        <f t="shared" si="86"/>
        <v>0</v>
      </c>
      <c r="H113" s="26">
        <f t="shared" si="86"/>
        <v>0</v>
      </c>
      <c r="I113" s="26">
        <f t="shared" si="86"/>
        <v>0</v>
      </c>
      <c r="J113" s="26">
        <f t="shared" si="86"/>
        <v>0</v>
      </c>
      <c r="K113" s="26">
        <f t="shared" si="86"/>
        <v>0</v>
      </c>
      <c r="L113" s="26">
        <f t="shared" si="86"/>
        <v>0</v>
      </c>
      <c r="M113" s="26">
        <f t="shared" si="86"/>
        <v>0</v>
      </c>
      <c r="N113" s="27">
        <f t="shared" si="30"/>
        <v>0</v>
      </c>
      <c r="O113" s="28" t="str">
        <f t="shared" si="63"/>
        <v>-</v>
      </c>
      <c r="P113" s="27">
        <f t="shared" si="31"/>
        <v>0</v>
      </c>
      <c r="Q113" s="29" t="str">
        <f t="shared" si="64"/>
        <v>-</v>
      </c>
      <c r="R113" s="27">
        <f t="shared" si="65"/>
        <v>0</v>
      </c>
      <c r="S113" s="29" t="str">
        <f t="shared" si="59"/>
        <v>-</v>
      </c>
      <c r="T113" s="27">
        <f t="shared" si="66"/>
        <v>0</v>
      </c>
      <c r="U113" s="29" t="str">
        <f t="shared" si="60"/>
        <v>-</v>
      </c>
      <c r="V113" s="27">
        <f t="shared" si="27"/>
        <v>0</v>
      </c>
      <c r="W113" s="29" t="str">
        <f t="shared" si="61"/>
        <v>-</v>
      </c>
      <c r="X113" s="25" t="s">
        <v>25</v>
      </c>
    </row>
    <row r="114" spans="1:24" ht="27" customHeight="1" x14ac:dyDescent="0.25">
      <c r="A114" s="47" t="s">
        <v>121</v>
      </c>
      <c r="B114" s="24" t="s">
        <v>122</v>
      </c>
      <c r="C114" s="48" t="s">
        <v>24</v>
      </c>
      <c r="D114" s="26">
        <v>0</v>
      </c>
      <c r="E114" s="26">
        <v>0</v>
      </c>
      <c r="F114" s="26">
        <v>0</v>
      </c>
      <c r="G114" s="26">
        <v>0</v>
      </c>
      <c r="H114" s="26">
        <v>0</v>
      </c>
      <c r="I114" s="26">
        <v>0</v>
      </c>
      <c r="J114" s="26">
        <v>0</v>
      </c>
      <c r="K114" s="26">
        <v>0</v>
      </c>
      <c r="L114" s="26">
        <v>0</v>
      </c>
      <c r="M114" s="26">
        <v>0</v>
      </c>
      <c r="N114" s="27">
        <f t="shared" si="30"/>
        <v>0</v>
      </c>
      <c r="O114" s="28" t="str">
        <f t="shared" si="63"/>
        <v>-</v>
      </c>
      <c r="P114" s="27">
        <f t="shared" si="31"/>
        <v>0</v>
      </c>
      <c r="Q114" s="29" t="str">
        <f t="shared" si="64"/>
        <v>-</v>
      </c>
      <c r="R114" s="27">
        <f t="shared" si="65"/>
        <v>0</v>
      </c>
      <c r="S114" s="29" t="str">
        <f t="shared" si="59"/>
        <v>-</v>
      </c>
      <c r="T114" s="27">
        <f t="shared" si="66"/>
        <v>0</v>
      </c>
      <c r="U114" s="29" t="str">
        <f t="shared" si="60"/>
        <v>-</v>
      </c>
      <c r="V114" s="27">
        <f t="shared" si="27"/>
        <v>0</v>
      </c>
      <c r="W114" s="29" t="str">
        <f t="shared" si="61"/>
        <v>-</v>
      </c>
      <c r="X114" s="25" t="s">
        <v>25</v>
      </c>
    </row>
    <row r="115" spans="1:24" ht="27" customHeight="1" x14ac:dyDescent="0.25">
      <c r="A115" s="47" t="s">
        <v>123</v>
      </c>
      <c r="B115" s="24" t="s">
        <v>124</v>
      </c>
      <c r="C115" s="48" t="s">
        <v>24</v>
      </c>
      <c r="D115" s="26">
        <v>0</v>
      </c>
      <c r="E115" s="26">
        <v>0</v>
      </c>
      <c r="F115" s="26">
        <v>0</v>
      </c>
      <c r="G115" s="26">
        <v>0</v>
      </c>
      <c r="H115" s="26">
        <v>0</v>
      </c>
      <c r="I115" s="26">
        <v>0</v>
      </c>
      <c r="J115" s="26">
        <v>0</v>
      </c>
      <c r="K115" s="26">
        <v>0</v>
      </c>
      <c r="L115" s="26">
        <v>0</v>
      </c>
      <c r="M115" s="26">
        <v>0</v>
      </c>
      <c r="N115" s="26">
        <v>0</v>
      </c>
      <c r="O115" s="28" t="str">
        <f t="shared" si="63"/>
        <v>-</v>
      </c>
      <c r="P115" s="27">
        <f t="shared" si="31"/>
        <v>0</v>
      </c>
      <c r="Q115" s="29" t="str">
        <f t="shared" si="64"/>
        <v>-</v>
      </c>
      <c r="R115" s="27">
        <f t="shared" si="65"/>
        <v>0</v>
      </c>
      <c r="S115" s="29" t="str">
        <f t="shared" si="59"/>
        <v>-</v>
      </c>
      <c r="T115" s="27">
        <f t="shared" si="66"/>
        <v>0</v>
      </c>
      <c r="U115" s="29" t="str">
        <f t="shared" si="60"/>
        <v>-</v>
      </c>
      <c r="V115" s="27">
        <f t="shared" si="27"/>
        <v>0</v>
      </c>
      <c r="W115" s="29" t="str">
        <f t="shared" si="61"/>
        <v>-</v>
      </c>
      <c r="X115" s="25" t="s">
        <v>25</v>
      </c>
    </row>
    <row r="116" spans="1:24" ht="27" customHeight="1" x14ac:dyDescent="0.25">
      <c r="A116" s="47" t="s">
        <v>125</v>
      </c>
      <c r="B116" s="24" t="s">
        <v>126</v>
      </c>
      <c r="C116" s="48" t="s">
        <v>24</v>
      </c>
      <c r="D116" s="26">
        <f t="shared" ref="D116:M116" si="87">SUM(D117:D126)</f>
        <v>78.271175120000279</v>
      </c>
      <c r="E116" s="26">
        <f t="shared" si="87"/>
        <v>0</v>
      </c>
      <c r="F116" s="26">
        <f t="shared" si="87"/>
        <v>0</v>
      </c>
      <c r="G116" s="26">
        <f t="shared" si="87"/>
        <v>0</v>
      </c>
      <c r="H116" s="26">
        <f t="shared" si="87"/>
        <v>78.271175120000279</v>
      </c>
      <c r="I116" s="26">
        <f t="shared" si="87"/>
        <v>71.94961920999998</v>
      </c>
      <c r="J116" s="26">
        <f t="shared" si="87"/>
        <v>0</v>
      </c>
      <c r="K116" s="26">
        <f t="shared" si="87"/>
        <v>0</v>
      </c>
      <c r="L116" s="26">
        <f t="shared" si="87"/>
        <v>4.4408920985006262E-15</v>
      </c>
      <c r="M116" s="26">
        <f t="shared" si="87"/>
        <v>71.94961920999998</v>
      </c>
      <c r="N116" s="26">
        <f>SUM(N117:N125)</f>
        <v>-6.3215559100002903</v>
      </c>
      <c r="O116" s="28">
        <f t="shared" si="63"/>
        <v>-8.0764801350030724E-2</v>
      </c>
      <c r="P116" s="27">
        <f t="shared" si="31"/>
        <v>0</v>
      </c>
      <c r="Q116" s="29" t="str">
        <f t="shared" si="64"/>
        <v>-</v>
      </c>
      <c r="R116" s="27">
        <f t="shared" si="65"/>
        <v>0</v>
      </c>
      <c r="S116" s="29" t="str">
        <f t="shared" si="59"/>
        <v>-</v>
      </c>
      <c r="T116" s="27">
        <f t="shared" si="66"/>
        <v>4.4408920985006262E-15</v>
      </c>
      <c r="U116" s="29" t="str">
        <f t="shared" si="60"/>
        <v>-</v>
      </c>
      <c r="V116" s="27">
        <f t="shared" si="27"/>
        <v>-6.3215559100002991</v>
      </c>
      <c r="W116" s="29">
        <f t="shared" si="61"/>
        <v>-8.0764801350030844</v>
      </c>
      <c r="X116" s="25" t="s">
        <v>25</v>
      </c>
    </row>
    <row r="117" spans="1:24" ht="27" customHeight="1" x14ac:dyDescent="0.25">
      <c r="A117" s="25" t="s">
        <v>125</v>
      </c>
      <c r="B117" s="24" t="s">
        <v>354</v>
      </c>
      <c r="C117" s="25" t="s">
        <v>355</v>
      </c>
      <c r="D117" s="26">
        <f t="shared" ref="D117:D126" si="88">IF(E117="нд","нд",E117+F117+G117+H117)</f>
        <v>8.6026155899999956</v>
      </c>
      <c r="E117" s="26">
        <v>0</v>
      </c>
      <c r="F117" s="26">
        <v>0</v>
      </c>
      <c r="G117" s="26">
        <v>0</v>
      </c>
      <c r="H117" s="26">
        <v>8.6026155899999956</v>
      </c>
      <c r="I117" s="26">
        <f t="shared" ref="I117:I126" si="89">J117+K117+L117+M117</f>
        <v>8.6026155899999992</v>
      </c>
      <c r="J117" s="26">
        <v>0</v>
      </c>
      <c r="K117" s="26">
        <v>0</v>
      </c>
      <c r="L117" s="26">
        <v>-3.1086244689504383E-15</v>
      </c>
      <c r="M117" s="26">
        <v>8.6026155900000028</v>
      </c>
      <c r="N117" s="27">
        <f t="shared" ref="N117:N126" si="90">IF(D117="нд","нд",I117-D117)</f>
        <v>3.5527136788005009E-15</v>
      </c>
      <c r="O117" s="28">
        <f t="shared" si="63"/>
        <v>4.1298063846190094E-16</v>
      </c>
      <c r="P117" s="27">
        <f t="shared" si="31"/>
        <v>0</v>
      </c>
      <c r="Q117" s="29" t="str">
        <f t="shared" si="64"/>
        <v>-</v>
      </c>
      <c r="R117" s="27">
        <f t="shared" si="65"/>
        <v>0</v>
      </c>
      <c r="S117" s="29" t="str">
        <f t="shared" si="59"/>
        <v>-</v>
      </c>
      <c r="T117" s="27">
        <f t="shared" si="66"/>
        <v>-3.1086244689504383E-15</v>
      </c>
      <c r="U117" s="29" t="str">
        <f t="shared" si="60"/>
        <v>-</v>
      </c>
      <c r="V117" s="27">
        <f t="shared" si="27"/>
        <v>7.1054273576010019E-15</v>
      </c>
      <c r="W117" s="29">
        <f t="shared" si="61"/>
        <v>8.2596127692380193E-14</v>
      </c>
      <c r="X117" s="30" t="s">
        <v>25</v>
      </c>
    </row>
    <row r="118" spans="1:24" ht="27" customHeight="1" x14ac:dyDescent="0.25">
      <c r="A118" s="25" t="s">
        <v>125</v>
      </c>
      <c r="B118" s="24" t="s">
        <v>356</v>
      </c>
      <c r="C118" s="25" t="s">
        <v>357</v>
      </c>
      <c r="D118" s="26">
        <f t="shared" si="88"/>
        <v>5.4497405799999985</v>
      </c>
      <c r="E118" s="26">
        <v>0</v>
      </c>
      <c r="F118" s="26">
        <v>0</v>
      </c>
      <c r="G118" s="26">
        <v>0</v>
      </c>
      <c r="H118" s="26">
        <v>5.4497405799999985</v>
      </c>
      <c r="I118" s="26">
        <f t="shared" si="89"/>
        <v>5.4497405800000003</v>
      </c>
      <c r="J118" s="26">
        <v>0</v>
      </c>
      <c r="K118" s="26">
        <v>0</v>
      </c>
      <c r="L118" s="26">
        <v>3.5527136788005009E-15</v>
      </c>
      <c r="M118" s="26">
        <v>5.4497405799999967</v>
      </c>
      <c r="N118" s="27">
        <f t="shared" si="90"/>
        <v>1.7763568394002505E-15</v>
      </c>
      <c r="O118" s="28">
        <f t="shared" si="63"/>
        <v>3.2595255009372411E-16</v>
      </c>
      <c r="P118" s="27">
        <f t="shared" si="31"/>
        <v>0</v>
      </c>
      <c r="Q118" s="29" t="str">
        <f t="shared" si="64"/>
        <v>-</v>
      </c>
      <c r="R118" s="27">
        <f t="shared" si="65"/>
        <v>0</v>
      </c>
      <c r="S118" s="29" t="str">
        <f t="shared" si="59"/>
        <v>-</v>
      </c>
      <c r="T118" s="27">
        <f t="shared" si="66"/>
        <v>3.5527136788005009E-15</v>
      </c>
      <c r="U118" s="29" t="str">
        <f t="shared" si="60"/>
        <v>-</v>
      </c>
      <c r="V118" s="27">
        <f t="shared" ref="V118:V130" si="91">IF(H118="нд","нд",M118-H118)</f>
        <v>-1.7763568394002505E-15</v>
      </c>
      <c r="W118" s="29">
        <f t="shared" si="61"/>
        <v>-3.2595255009372409E-14</v>
      </c>
      <c r="X118" s="30" t="s">
        <v>25</v>
      </c>
    </row>
    <row r="119" spans="1:24" ht="27" customHeight="1" x14ac:dyDescent="0.25">
      <c r="A119" s="25" t="s">
        <v>125</v>
      </c>
      <c r="B119" s="24" t="s">
        <v>358</v>
      </c>
      <c r="C119" s="25" t="s">
        <v>359</v>
      </c>
      <c r="D119" s="26">
        <f t="shared" si="88"/>
        <v>18.461206990000299</v>
      </c>
      <c r="E119" s="26">
        <v>0</v>
      </c>
      <c r="F119" s="26">
        <v>0</v>
      </c>
      <c r="G119" s="26">
        <v>0</v>
      </c>
      <c r="H119" s="26">
        <v>18.461206990000299</v>
      </c>
      <c r="I119" s="26">
        <f t="shared" si="89"/>
        <v>12.13965108</v>
      </c>
      <c r="J119" s="26">
        <v>0</v>
      </c>
      <c r="K119" s="26">
        <v>0</v>
      </c>
      <c r="L119" s="26">
        <v>0</v>
      </c>
      <c r="M119" s="26">
        <v>12.13965108</v>
      </c>
      <c r="N119" s="27">
        <f t="shared" si="90"/>
        <v>-6.3215559100002991</v>
      </c>
      <c r="O119" s="28">
        <f t="shared" si="63"/>
        <v>-0.34242375991041291</v>
      </c>
      <c r="P119" s="27">
        <f t="shared" ref="P119:P137" si="92">IF(E119="нд","нд",J119-E119)</f>
        <v>0</v>
      </c>
      <c r="Q119" s="29" t="str">
        <f t="shared" si="64"/>
        <v>-</v>
      </c>
      <c r="R119" s="27">
        <f t="shared" si="65"/>
        <v>0</v>
      </c>
      <c r="S119" s="29" t="str">
        <f t="shared" si="59"/>
        <v>-</v>
      </c>
      <c r="T119" s="27">
        <f t="shared" si="66"/>
        <v>0</v>
      </c>
      <c r="U119" s="29" t="str">
        <f t="shared" si="60"/>
        <v>-</v>
      </c>
      <c r="V119" s="27">
        <f t="shared" si="91"/>
        <v>-6.3215559100002991</v>
      </c>
      <c r="W119" s="29">
        <f t="shared" si="61"/>
        <v>-34.242375991041293</v>
      </c>
      <c r="X119" s="30" t="s">
        <v>303</v>
      </c>
    </row>
    <row r="120" spans="1:24" ht="27" customHeight="1" x14ac:dyDescent="0.25">
      <c r="A120" s="25" t="s">
        <v>125</v>
      </c>
      <c r="B120" s="24" t="s">
        <v>360</v>
      </c>
      <c r="C120" s="25" t="s">
        <v>361</v>
      </c>
      <c r="D120" s="26">
        <f t="shared" si="88"/>
        <v>8.0322565599999951</v>
      </c>
      <c r="E120" s="26">
        <v>0</v>
      </c>
      <c r="F120" s="26">
        <v>0</v>
      </c>
      <c r="G120" s="26">
        <v>0</v>
      </c>
      <c r="H120" s="26">
        <v>8.0322565599999951</v>
      </c>
      <c r="I120" s="26">
        <f t="shared" si="89"/>
        <v>8.0322565600000004</v>
      </c>
      <c r="J120" s="26">
        <v>0</v>
      </c>
      <c r="K120" s="26">
        <v>0</v>
      </c>
      <c r="L120" s="26">
        <v>0</v>
      </c>
      <c r="M120" s="26">
        <v>8.0322565600000004</v>
      </c>
      <c r="N120" s="27">
        <f t="shared" si="90"/>
        <v>5.3290705182007514E-15</v>
      </c>
      <c r="O120" s="28">
        <f t="shared" si="63"/>
        <v>6.6345870284312163E-16</v>
      </c>
      <c r="P120" s="27">
        <f t="shared" si="92"/>
        <v>0</v>
      </c>
      <c r="Q120" s="29" t="str">
        <f t="shared" si="64"/>
        <v>-</v>
      </c>
      <c r="R120" s="27">
        <f t="shared" si="65"/>
        <v>0</v>
      </c>
      <c r="S120" s="29" t="str">
        <f t="shared" si="59"/>
        <v>-</v>
      </c>
      <c r="T120" s="27">
        <f t="shared" si="66"/>
        <v>0</v>
      </c>
      <c r="U120" s="29" t="str">
        <f t="shared" si="60"/>
        <v>-</v>
      </c>
      <c r="V120" s="27">
        <f t="shared" si="91"/>
        <v>5.3290705182007514E-15</v>
      </c>
      <c r="W120" s="29">
        <f t="shared" si="61"/>
        <v>6.6345870284312161E-14</v>
      </c>
      <c r="X120" s="30" t="s">
        <v>25</v>
      </c>
    </row>
    <row r="121" spans="1:24" ht="27" customHeight="1" x14ac:dyDescent="0.25">
      <c r="A121" s="25" t="s">
        <v>125</v>
      </c>
      <c r="B121" s="24" t="s">
        <v>362</v>
      </c>
      <c r="C121" s="25" t="s">
        <v>363</v>
      </c>
      <c r="D121" s="26">
        <f t="shared" si="88"/>
        <v>2.315333669999998</v>
      </c>
      <c r="E121" s="26">
        <v>0</v>
      </c>
      <c r="F121" s="26">
        <v>0</v>
      </c>
      <c r="G121" s="26">
        <v>0</v>
      </c>
      <c r="H121" s="26">
        <v>2.315333669999998</v>
      </c>
      <c r="I121" s="26">
        <f t="shared" si="89"/>
        <v>2.3153336699999998</v>
      </c>
      <c r="J121" s="26">
        <v>0</v>
      </c>
      <c r="K121" s="26">
        <v>0</v>
      </c>
      <c r="L121" s="26">
        <v>0</v>
      </c>
      <c r="M121" s="26">
        <v>2.3153336699999998</v>
      </c>
      <c r="N121" s="27">
        <f t="shared" si="90"/>
        <v>1.7763568394002505E-15</v>
      </c>
      <c r="O121" s="28">
        <f t="shared" si="63"/>
        <v>7.6721418705937615E-16</v>
      </c>
      <c r="P121" s="27">
        <f t="shared" si="92"/>
        <v>0</v>
      </c>
      <c r="Q121" s="29" t="str">
        <f t="shared" si="64"/>
        <v>-</v>
      </c>
      <c r="R121" s="27">
        <f t="shared" si="65"/>
        <v>0</v>
      </c>
      <c r="S121" s="29" t="str">
        <f t="shared" si="59"/>
        <v>-</v>
      </c>
      <c r="T121" s="27">
        <f t="shared" si="66"/>
        <v>0</v>
      </c>
      <c r="U121" s="29" t="str">
        <f t="shared" si="60"/>
        <v>-</v>
      </c>
      <c r="V121" s="27">
        <f t="shared" si="91"/>
        <v>1.7763568394002505E-15</v>
      </c>
      <c r="W121" s="29">
        <f t="shared" si="61"/>
        <v>7.6721418705937611E-14</v>
      </c>
      <c r="X121" s="30" t="s">
        <v>25</v>
      </c>
    </row>
    <row r="122" spans="1:24" ht="27" customHeight="1" x14ac:dyDescent="0.25">
      <c r="A122" s="25" t="s">
        <v>125</v>
      </c>
      <c r="B122" s="24" t="s">
        <v>364</v>
      </c>
      <c r="C122" s="25" t="s">
        <v>365</v>
      </c>
      <c r="D122" s="26">
        <f t="shared" si="88"/>
        <v>9.6357148100000067</v>
      </c>
      <c r="E122" s="26">
        <v>0</v>
      </c>
      <c r="F122" s="26">
        <v>0</v>
      </c>
      <c r="G122" s="26">
        <v>0</v>
      </c>
      <c r="H122" s="26">
        <v>9.6357148100000067</v>
      </c>
      <c r="I122" s="26">
        <f t="shared" si="89"/>
        <v>9.6357148099999996</v>
      </c>
      <c r="J122" s="26">
        <v>0</v>
      </c>
      <c r="K122" s="26">
        <v>0</v>
      </c>
      <c r="L122" s="26">
        <v>3.5527136788005009E-15</v>
      </c>
      <c r="M122" s="26">
        <v>9.6357148099999961</v>
      </c>
      <c r="N122" s="27">
        <f t="shared" si="90"/>
        <v>-7.1054273576010019E-15</v>
      </c>
      <c r="O122" s="28">
        <f t="shared" si="63"/>
        <v>-7.3740531945039966E-16</v>
      </c>
      <c r="P122" s="27">
        <f t="shared" si="92"/>
        <v>0</v>
      </c>
      <c r="Q122" s="29" t="str">
        <f t="shared" si="64"/>
        <v>-</v>
      </c>
      <c r="R122" s="27">
        <f t="shared" si="65"/>
        <v>0</v>
      </c>
      <c r="S122" s="29" t="str">
        <f t="shared" si="59"/>
        <v>-</v>
      </c>
      <c r="T122" s="27">
        <f t="shared" si="66"/>
        <v>3.5527136788005009E-15</v>
      </c>
      <c r="U122" s="29" t="str">
        <f t="shared" si="60"/>
        <v>-</v>
      </c>
      <c r="V122" s="27">
        <f t="shared" si="91"/>
        <v>-1.0658141036401503E-14</v>
      </c>
      <c r="W122" s="29">
        <f t="shared" si="61"/>
        <v>-1.1061079791755995E-13</v>
      </c>
      <c r="X122" s="30" t="s">
        <v>25</v>
      </c>
    </row>
    <row r="123" spans="1:24" ht="27" customHeight="1" x14ac:dyDescent="0.25">
      <c r="A123" s="25" t="s">
        <v>125</v>
      </c>
      <c r="B123" s="24" t="s">
        <v>366</v>
      </c>
      <c r="C123" s="25" t="s">
        <v>367</v>
      </c>
      <c r="D123" s="26">
        <f t="shared" si="88"/>
        <v>9.2271044599999978</v>
      </c>
      <c r="E123" s="26">
        <v>0</v>
      </c>
      <c r="F123" s="26">
        <v>0</v>
      </c>
      <c r="G123" s="26">
        <v>0</v>
      </c>
      <c r="H123" s="26">
        <v>9.2271044599999978</v>
      </c>
      <c r="I123" s="26">
        <f t="shared" si="89"/>
        <v>9.2271044599999996</v>
      </c>
      <c r="J123" s="26">
        <v>0</v>
      </c>
      <c r="K123" s="26">
        <v>0</v>
      </c>
      <c r="L123" s="26">
        <v>4.4408920985006262E-16</v>
      </c>
      <c r="M123" s="26">
        <v>9.2271044599999996</v>
      </c>
      <c r="N123" s="27">
        <f t="shared" si="90"/>
        <v>1.7763568394002505E-15</v>
      </c>
      <c r="O123" s="28">
        <f t="shared" si="63"/>
        <v>1.9251508933282966E-16</v>
      </c>
      <c r="P123" s="27">
        <f t="shared" si="92"/>
        <v>0</v>
      </c>
      <c r="Q123" s="29" t="str">
        <f t="shared" si="64"/>
        <v>-</v>
      </c>
      <c r="R123" s="27">
        <f t="shared" si="65"/>
        <v>0</v>
      </c>
      <c r="S123" s="29" t="str">
        <f t="shared" si="59"/>
        <v>-</v>
      </c>
      <c r="T123" s="27">
        <f t="shared" si="66"/>
        <v>4.4408920985006262E-16</v>
      </c>
      <c r="U123" s="29" t="str">
        <f t="shared" si="60"/>
        <v>-</v>
      </c>
      <c r="V123" s="27">
        <f t="shared" si="91"/>
        <v>1.7763568394002505E-15</v>
      </c>
      <c r="W123" s="29">
        <f t="shared" si="61"/>
        <v>1.9251508933282966E-14</v>
      </c>
      <c r="X123" s="30" t="s">
        <v>25</v>
      </c>
    </row>
    <row r="124" spans="1:24" ht="27" customHeight="1" x14ac:dyDescent="0.25">
      <c r="A124" s="25" t="s">
        <v>125</v>
      </c>
      <c r="B124" s="24" t="s">
        <v>368</v>
      </c>
      <c r="C124" s="25" t="s">
        <v>369</v>
      </c>
      <c r="D124" s="26">
        <f t="shared" si="88"/>
        <v>9.5124803999999976</v>
      </c>
      <c r="E124" s="26">
        <v>0</v>
      </c>
      <c r="F124" s="26">
        <v>0</v>
      </c>
      <c r="G124" s="26">
        <v>0</v>
      </c>
      <c r="H124" s="26">
        <v>9.5124803999999976</v>
      </c>
      <c r="I124" s="26">
        <f t="shared" si="89"/>
        <v>9.5124803999999994</v>
      </c>
      <c r="J124" s="26">
        <v>0</v>
      </c>
      <c r="K124" s="26">
        <v>0</v>
      </c>
      <c r="L124" s="26">
        <v>0</v>
      </c>
      <c r="M124" s="26">
        <v>9.5124803999999994</v>
      </c>
      <c r="N124" s="27">
        <f t="shared" si="90"/>
        <v>1.7763568394002505E-15</v>
      </c>
      <c r="O124" s="28">
        <f t="shared" si="63"/>
        <v>1.8673960572893805E-16</v>
      </c>
      <c r="P124" s="27">
        <f t="shared" si="92"/>
        <v>0</v>
      </c>
      <c r="Q124" s="29" t="str">
        <f t="shared" si="64"/>
        <v>-</v>
      </c>
      <c r="R124" s="27">
        <f t="shared" si="65"/>
        <v>0</v>
      </c>
      <c r="S124" s="29" t="str">
        <f t="shared" si="59"/>
        <v>-</v>
      </c>
      <c r="T124" s="27">
        <f t="shared" si="66"/>
        <v>0</v>
      </c>
      <c r="U124" s="29" t="str">
        <f t="shared" si="60"/>
        <v>-</v>
      </c>
      <c r="V124" s="27">
        <f t="shared" si="91"/>
        <v>1.7763568394002505E-15</v>
      </c>
      <c r="W124" s="29">
        <f t="shared" si="61"/>
        <v>1.8673960572893803E-14</v>
      </c>
      <c r="X124" s="30" t="s">
        <v>25</v>
      </c>
    </row>
    <row r="125" spans="1:24" ht="27" customHeight="1" x14ac:dyDescent="0.25">
      <c r="A125" s="25" t="s">
        <v>125</v>
      </c>
      <c r="B125" s="24" t="s">
        <v>370</v>
      </c>
      <c r="C125" s="25" t="s">
        <v>371</v>
      </c>
      <c r="D125" s="26">
        <f t="shared" si="88"/>
        <v>6.0672635000000001</v>
      </c>
      <c r="E125" s="26">
        <v>0</v>
      </c>
      <c r="F125" s="26">
        <v>0</v>
      </c>
      <c r="G125" s="26">
        <v>0</v>
      </c>
      <c r="H125" s="26">
        <v>6.0672635000000001</v>
      </c>
      <c r="I125" s="26">
        <f t="shared" si="89"/>
        <v>6.0672635000000001</v>
      </c>
      <c r="J125" s="26">
        <v>0</v>
      </c>
      <c r="K125" s="26">
        <v>0</v>
      </c>
      <c r="L125" s="26">
        <v>0</v>
      </c>
      <c r="M125" s="26">
        <v>6.0672635000000001</v>
      </c>
      <c r="N125" s="27">
        <f t="shared" si="90"/>
        <v>0</v>
      </c>
      <c r="O125" s="28">
        <f t="shared" si="63"/>
        <v>0</v>
      </c>
      <c r="P125" s="27">
        <f t="shared" si="92"/>
        <v>0</v>
      </c>
      <c r="Q125" s="29" t="str">
        <f t="shared" si="64"/>
        <v>-</v>
      </c>
      <c r="R125" s="27">
        <f t="shared" si="65"/>
        <v>0</v>
      </c>
      <c r="S125" s="29" t="str">
        <f t="shared" si="59"/>
        <v>-</v>
      </c>
      <c r="T125" s="27">
        <f t="shared" si="66"/>
        <v>0</v>
      </c>
      <c r="U125" s="29" t="str">
        <f t="shared" si="60"/>
        <v>-</v>
      </c>
      <c r="V125" s="27">
        <f t="shared" si="91"/>
        <v>0</v>
      </c>
      <c r="W125" s="29">
        <f t="shared" si="61"/>
        <v>0</v>
      </c>
      <c r="X125" s="30" t="s">
        <v>25</v>
      </c>
    </row>
    <row r="126" spans="1:24" ht="27" customHeight="1" x14ac:dyDescent="0.25">
      <c r="A126" s="25" t="s">
        <v>125</v>
      </c>
      <c r="B126" s="24" t="s">
        <v>372</v>
      </c>
      <c r="C126" s="25" t="s">
        <v>373</v>
      </c>
      <c r="D126" s="26">
        <f t="shared" si="88"/>
        <v>0.96745856000000052</v>
      </c>
      <c r="E126" s="26">
        <v>0</v>
      </c>
      <c r="F126" s="26">
        <v>0</v>
      </c>
      <c r="G126" s="26">
        <v>0</v>
      </c>
      <c r="H126" s="26">
        <v>0.96745856000000052</v>
      </c>
      <c r="I126" s="26">
        <f t="shared" si="89"/>
        <v>0.96745855999999997</v>
      </c>
      <c r="J126" s="26">
        <v>0</v>
      </c>
      <c r="K126" s="26">
        <v>0</v>
      </c>
      <c r="L126" s="26">
        <v>0</v>
      </c>
      <c r="M126" s="26">
        <v>0.96745855999999997</v>
      </c>
      <c r="N126" s="27">
        <f t="shared" si="90"/>
        <v>-5.5511151231257827E-16</v>
      </c>
      <c r="O126" s="28">
        <f t="shared" si="63"/>
        <v>-5.7378324536461588E-16</v>
      </c>
      <c r="P126" s="27">
        <f t="shared" si="92"/>
        <v>0</v>
      </c>
      <c r="Q126" s="29" t="str">
        <f t="shared" si="64"/>
        <v>-</v>
      </c>
      <c r="R126" s="27">
        <f t="shared" si="65"/>
        <v>0</v>
      </c>
      <c r="S126" s="29" t="str">
        <f t="shared" si="59"/>
        <v>-</v>
      </c>
      <c r="T126" s="27">
        <f t="shared" si="66"/>
        <v>0</v>
      </c>
      <c r="U126" s="29" t="str">
        <f t="shared" si="60"/>
        <v>-</v>
      </c>
      <c r="V126" s="27">
        <f t="shared" si="91"/>
        <v>-5.5511151231257827E-16</v>
      </c>
      <c r="W126" s="29">
        <f t="shared" si="61"/>
        <v>-5.7378324536461592E-14</v>
      </c>
      <c r="X126" s="30" t="s">
        <v>25</v>
      </c>
    </row>
    <row r="127" spans="1:24" ht="27" customHeight="1" x14ac:dyDescent="0.25">
      <c r="A127" s="47" t="s">
        <v>127</v>
      </c>
      <c r="B127" s="24" t="s">
        <v>128</v>
      </c>
      <c r="C127" s="48" t="s">
        <v>24</v>
      </c>
      <c r="D127" s="51">
        <v>0</v>
      </c>
      <c r="E127" s="51">
        <v>0</v>
      </c>
      <c r="F127" s="51">
        <v>0</v>
      </c>
      <c r="G127" s="51">
        <v>0</v>
      </c>
      <c r="H127" s="51">
        <v>0</v>
      </c>
      <c r="I127" s="51">
        <v>0</v>
      </c>
      <c r="J127" s="51">
        <v>0</v>
      </c>
      <c r="K127" s="51">
        <v>0</v>
      </c>
      <c r="L127" s="51">
        <v>0</v>
      </c>
      <c r="M127" s="51">
        <v>0</v>
      </c>
      <c r="N127" s="27">
        <f>IF(D127="нд","нд",I127-D127)</f>
        <v>0</v>
      </c>
      <c r="O127" s="28" t="str">
        <f t="shared" si="63"/>
        <v>-</v>
      </c>
      <c r="P127" s="27">
        <f t="shared" si="92"/>
        <v>0</v>
      </c>
      <c r="Q127" s="29" t="str">
        <f t="shared" si="64"/>
        <v>-</v>
      </c>
      <c r="R127" s="27">
        <f t="shared" si="65"/>
        <v>0</v>
      </c>
      <c r="S127" s="29" t="str">
        <f t="shared" si="59"/>
        <v>-</v>
      </c>
      <c r="T127" s="27">
        <f t="shared" si="66"/>
        <v>0</v>
      </c>
      <c r="U127" s="29" t="str">
        <f t="shared" si="60"/>
        <v>-</v>
      </c>
      <c r="V127" s="27">
        <f t="shared" si="91"/>
        <v>0</v>
      </c>
      <c r="W127" s="29" t="str">
        <f t="shared" si="61"/>
        <v>-</v>
      </c>
      <c r="X127" s="25" t="s">
        <v>25</v>
      </c>
    </row>
    <row r="128" spans="1:24" ht="27" customHeight="1" x14ac:dyDescent="0.25">
      <c r="A128" s="47" t="s">
        <v>129</v>
      </c>
      <c r="B128" s="24" t="s">
        <v>130</v>
      </c>
      <c r="C128" s="48" t="s">
        <v>24</v>
      </c>
      <c r="D128" s="51">
        <f>SUM(D129:D136)</f>
        <v>0</v>
      </c>
      <c r="E128" s="51">
        <f t="shared" ref="E128:M128" si="93">SUM(E129:E136)</f>
        <v>0</v>
      </c>
      <c r="F128" s="51">
        <f t="shared" si="93"/>
        <v>0</v>
      </c>
      <c r="G128" s="51">
        <f t="shared" si="93"/>
        <v>0</v>
      </c>
      <c r="H128" s="51">
        <f t="shared" si="93"/>
        <v>0</v>
      </c>
      <c r="I128" s="51">
        <f t="shared" si="93"/>
        <v>29.773656760000001</v>
      </c>
      <c r="J128" s="51">
        <f t="shared" si="93"/>
        <v>0</v>
      </c>
      <c r="K128" s="51">
        <f t="shared" si="93"/>
        <v>0</v>
      </c>
      <c r="L128" s="51">
        <f t="shared" si="93"/>
        <v>24.811380633333336</v>
      </c>
      <c r="M128" s="51">
        <f t="shared" si="93"/>
        <v>4.9622761266666657</v>
      </c>
      <c r="N128" s="27">
        <f>IF(D128="нд","нд",I128-D128)</f>
        <v>29.773656760000001</v>
      </c>
      <c r="O128" s="28" t="str">
        <f>IF($D128="нд","нд",IF(D128=0,"-",N128/D128))</f>
        <v>-</v>
      </c>
      <c r="P128" s="27">
        <f t="shared" si="92"/>
        <v>0</v>
      </c>
      <c r="Q128" s="29" t="str">
        <f t="shared" si="64"/>
        <v>-</v>
      </c>
      <c r="R128" s="27">
        <f t="shared" si="65"/>
        <v>0</v>
      </c>
      <c r="S128" s="29" t="str">
        <f t="shared" si="59"/>
        <v>-</v>
      </c>
      <c r="T128" s="27">
        <f t="shared" si="66"/>
        <v>24.811380633333336</v>
      </c>
      <c r="U128" s="29" t="str">
        <f t="shared" si="60"/>
        <v>-</v>
      </c>
      <c r="V128" s="27">
        <f t="shared" si="91"/>
        <v>4.9622761266666657</v>
      </c>
      <c r="W128" s="29" t="str">
        <f t="shared" si="61"/>
        <v>-</v>
      </c>
      <c r="X128" s="25" t="s">
        <v>25</v>
      </c>
    </row>
    <row r="129" spans="1:24" ht="27" customHeight="1" x14ac:dyDescent="0.25">
      <c r="A129" s="25" t="s">
        <v>129</v>
      </c>
      <c r="B129" s="24" t="s">
        <v>374</v>
      </c>
      <c r="C129" s="25" t="s">
        <v>375</v>
      </c>
      <c r="D129" s="26" t="str">
        <f t="shared" ref="D129:D130" si="94">IF(E129="нд","нд",E129+F129+G129+H129)</f>
        <v>нд</v>
      </c>
      <c r="E129" s="26" t="s">
        <v>25</v>
      </c>
      <c r="F129" s="26" t="s">
        <v>25</v>
      </c>
      <c r="G129" s="26" t="s">
        <v>25</v>
      </c>
      <c r="H129" s="26" t="s">
        <v>25</v>
      </c>
      <c r="I129" s="26">
        <f t="shared" ref="I129:I130" si="95">J129+K129+L129+M129</f>
        <v>0.95320680000000002</v>
      </c>
      <c r="J129" s="26">
        <v>0</v>
      </c>
      <c r="K129" s="26">
        <v>0</v>
      </c>
      <c r="L129" s="26">
        <v>0.79433900000000002</v>
      </c>
      <c r="M129" s="26">
        <v>0.1588678</v>
      </c>
      <c r="N129" s="27" t="str">
        <f t="shared" ref="N129:N130" si="96">IF(D129="нд","нд",I129-D129)</f>
        <v>нд</v>
      </c>
      <c r="O129" s="28" t="str">
        <f t="shared" ref="O129:O130" si="97">IF($D129="нд","нд",IF(D129=0,"-",N129/D129))</f>
        <v>нд</v>
      </c>
      <c r="P129" s="27" t="str">
        <f t="shared" si="92"/>
        <v>нд</v>
      </c>
      <c r="Q129" s="29" t="str">
        <f t="shared" si="64"/>
        <v>нд</v>
      </c>
      <c r="R129" s="27" t="str">
        <f t="shared" si="65"/>
        <v>нд</v>
      </c>
      <c r="S129" s="29" t="str">
        <f t="shared" si="59"/>
        <v>нд</v>
      </c>
      <c r="T129" s="27" t="str">
        <f t="shared" si="66"/>
        <v>нд</v>
      </c>
      <c r="U129" s="29" t="str">
        <f t="shared" si="60"/>
        <v>нд</v>
      </c>
      <c r="V129" s="27" t="str">
        <f t="shared" si="91"/>
        <v>нд</v>
      </c>
      <c r="W129" s="29" t="str">
        <f t="shared" si="61"/>
        <v>нд</v>
      </c>
      <c r="X129" s="30" t="s">
        <v>304</v>
      </c>
    </row>
    <row r="130" spans="1:24" ht="27" customHeight="1" x14ac:dyDescent="0.25">
      <c r="A130" s="25" t="s">
        <v>129</v>
      </c>
      <c r="B130" s="24" t="s">
        <v>376</v>
      </c>
      <c r="C130" s="25" t="s">
        <v>377</v>
      </c>
      <c r="D130" s="26" t="str">
        <f t="shared" si="94"/>
        <v>нд</v>
      </c>
      <c r="E130" s="26" t="s">
        <v>25</v>
      </c>
      <c r="F130" s="26" t="s">
        <v>25</v>
      </c>
      <c r="G130" s="26" t="s">
        <v>25</v>
      </c>
      <c r="H130" s="26" t="s">
        <v>25</v>
      </c>
      <c r="I130" s="26">
        <f t="shared" si="95"/>
        <v>0.43095766000000002</v>
      </c>
      <c r="J130" s="26">
        <v>0</v>
      </c>
      <c r="K130" s="26">
        <v>0</v>
      </c>
      <c r="L130" s="26">
        <v>0.35913138333333339</v>
      </c>
      <c r="M130" s="26">
        <v>7.1826276666666633E-2</v>
      </c>
      <c r="N130" s="27" t="str">
        <f t="shared" si="96"/>
        <v>нд</v>
      </c>
      <c r="O130" s="28" t="str">
        <f t="shared" si="97"/>
        <v>нд</v>
      </c>
      <c r="P130" s="27" t="str">
        <f t="shared" si="92"/>
        <v>нд</v>
      </c>
      <c r="Q130" s="29" t="str">
        <f t="shared" si="64"/>
        <v>нд</v>
      </c>
      <c r="R130" s="27" t="str">
        <f t="shared" si="65"/>
        <v>нд</v>
      </c>
      <c r="S130" s="29" t="str">
        <f t="shared" si="59"/>
        <v>нд</v>
      </c>
      <c r="T130" s="27" t="str">
        <f t="shared" si="66"/>
        <v>нд</v>
      </c>
      <c r="U130" s="29" t="str">
        <f t="shared" si="60"/>
        <v>нд</v>
      </c>
      <c r="V130" s="27" t="str">
        <f t="shared" si="91"/>
        <v>нд</v>
      </c>
      <c r="W130" s="29" t="str">
        <f t="shared" si="61"/>
        <v>нд</v>
      </c>
      <c r="X130" s="30" t="s">
        <v>304</v>
      </c>
    </row>
    <row r="131" spans="1:24" ht="27" customHeight="1" x14ac:dyDescent="0.25">
      <c r="A131" s="25" t="s">
        <v>129</v>
      </c>
      <c r="B131" s="24" t="s">
        <v>378</v>
      </c>
      <c r="C131" s="25" t="s">
        <v>379</v>
      </c>
      <c r="D131" s="26" t="str">
        <f>IF(E131="нд","нд",E131+F131+G131+H131)</f>
        <v>нд</v>
      </c>
      <c r="E131" s="26" t="s">
        <v>25</v>
      </c>
      <c r="F131" s="26" t="s">
        <v>25</v>
      </c>
      <c r="G131" s="26" t="s">
        <v>25</v>
      </c>
      <c r="H131" s="26" t="s">
        <v>25</v>
      </c>
      <c r="I131" s="26">
        <f>J131+K131+L131+M131</f>
        <v>1.78416</v>
      </c>
      <c r="J131" s="26">
        <v>0</v>
      </c>
      <c r="K131" s="26">
        <v>0</v>
      </c>
      <c r="L131" s="26">
        <v>1.4868000000000001</v>
      </c>
      <c r="M131" s="26">
        <v>0.29735999999999985</v>
      </c>
      <c r="N131" s="27" t="str">
        <f>IF(D131="нд","нд",I131-D131)</f>
        <v>нд</v>
      </c>
      <c r="O131" s="28" t="str">
        <f>IF($D131="нд","нд",IF(D131=0,"-",N131/D131))</f>
        <v>нд</v>
      </c>
      <c r="P131" s="27" t="str">
        <f>IF(E131="нд","нд",J131-E131)</f>
        <v>нд</v>
      </c>
      <c r="Q131" s="29" t="str">
        <f>IF($D131="нд","нд",IF(E131=0,"-",P131/E131*100))</f>
        <v>нд</v>
      </c>
      <c r="R131" s="27" t="str">
        <f>IF(F131="нд","нд",K131-F131)</f>
        <v>нд</v>
      </c>
      <c r="S131" s="29" t="str">
        <f>IF($D131="нд","нд",IF(F131=0,"-",R131/F131*100))</f>
        <v>нд</v>
      </c>
      <c r="T131" s="27" t="str">
        <f>IF(G131="нд","нд",L131-G131)</f>
        <v>нд</v>
      </c>
      <c r="U131" s="29" t="str">
        <f>IF($D131="нд","нд",IF(G131=0,"-",T131/G131*100))</f>
        <v>нд</v>
      </c>
      <c r="V131" s="27" t="str">
        <f>IF(H131="нд","нд",M131-H131)</f>
        <v>нд</v>
      </c>
      <c r="W131" s="29" t="str">
        <f>IF($D131="нд","нд",IF(H131=0,"-",V131/H131*100))</f>
        <v>нд</v>
      </c>
      <c r="X131" s="30" t="s">
        <v>304</v>
      </c>
    </row>
    <row r="132" spans="1:24" ht="27" customHeight="1" x14ac:dyDescent="0.25">
      <c r="A132" s="25" t="s">
        <v>129</v>
      </c>
      <c r="B132" s="24" t="s">
        <v>380</v>
      </c>
      <c r="C132" s="25" t="s">
        <v>381</v>
      </c>
      <c r="D132" s="26" t="str">
        <f>IF(E132="нд","нд",E132+F132+G132+H132)</f>
        <v>нд</v>
      </c>
      <c r="E132" s="26" t="s">
        <v>25</v>
      </c>
      <c r="F132" s="26" t="s">
        <v>25</v>
      </c>
      <c r="G132" s="26" t="s">
        <v>25</v>
      </c>
      <c r="H132" s="26" t="s">
        <v>25</v>
      </c>
      <c r="I132" s="26">
        <f>J132+K132+L132+M132</f>
        <v>1</v>
      </c>
      <c r="J132" s="26">
        <v>0</v>
      </c>
      <c r="K132" s="26">
        <v>0</v>
      </c>
      <c r="L132" s="26">
        <v>0.83333333333333337</v>
      </c>
      <c r="M132" s="26">
        <v>0.16666666666666663</v>
      </c>
      <c r="N132" s="27" t="str">
        <f>IF(D132="нд","нд",I132-D132)</f>
        <v>нд</v>
      </c>
      <c r="O132" s="28" t="str">
        <f>IF($D132="нд","нд",IF(D132=0,"-",N132/D132))</f>
        <v>нд</v>
      </c>
      <c r="P132" s="27" t="str">
        <f>IF(E132="нд","нд",J132-E132)</f>
        <v>нд</v>
      </c>
      <c r="Q132" s="29" t="str">
        <f>IF($D132="нд","нд",IF(E132=0,"-",P132/E132*100))</f>
        <v>нд</v>
      </c>
      <c r="R132" s="27" t="str">
        <f>IF(F132="нд","нд",K132-F132)</f>
        <v>нд</v>
      </c>
      <c r="S132" s="29" t="str">
        <f>IF($D132="нд","нд",IF(F132=0,"-",R132/F132*100))</f>
        <v>нд</v>
      </c>
      <c r="T132" s="27" t="str">
        <f>IF(G132="нд","нд",L132-G132)</f>
        <v>нд</v>
      </c>
      <c r="U132" s="29" t="str">
        <f>IF($D132="нд","нд",IF(G132=0,"-",T132/G132*100))</f>
        <v>нд</v>
      </c>
      <c r="V132" s="27" t="str">
        <f>IF(H132="нд","нд",M132-H132)</f>
        <v>нд</v>
      </c>
      <c r="W132" s="29" t="str">
        <f>IF($D132="нд","нд",IF(H132=0,"-",V132/H132*100))</f>
        <v>нд</v>
      </c>
      <c r="X132" s="30" t="s">
        <v>304</v>
      </c>
    </row>
    <row r="133" spans="1:24" ht="27" customHeight="1" x14ac:dyDescent="0.25">
      <c r="A133" s="25" t="s">
        <v>129</v>
      </c>
      <c r="B133" s="24" t="s">
        <v>382</v>
      </c>
      <c r="C133" s="25" t="s">
        <v>383</v>
      </c>
      <c r="D133" s="26" t="str">
        <f t="shared" ref="D133:D136" si="98">IF(E133="нд","нд",E133+F133+G133+H133)</f>
        <v>нд</v>
      </c>
      <c r="E133" s="26" t="s">
        <v>25</v>
      </c>
      <c r="F133" s="26" t="s">
        <v>25</v>
      </c>
      <c r="G133" s="26" t="s">
        <v>25</v>
      </c>
      <c r="H133" s="26" t="s">
        <v>25</v>
      </c>
      <c r="I133" s="26">
        <f t="shared" ref="I133:I136" si="99">J133+K133+L133+M133</f>
        <v>0</v>
      </c>
      <c r="J133" s="26">
        <v>0</v>
      </c>
      <c r="K133" s="26">
        <v>0</v>
      </c>
      <c r="L133" s="26">
        <v>0</v>
      </c>
      <c r="M133" s="26">
        <v>0</v>
      </c>
      <c r="N133" s="27" t="str">
        <f t="shared" ref="N133:N136" si="100">IF(D133="нд","нд",I133-D133)</f>
        <v>нд</v>
      </c>
      <c r="O133" s="28" t="str">
        <f t="shared" ref="O133:O196" si="101">IF($D133="нд","нд",IF(D133=0,"-",N133/D133))</f>
        <v>нд</v>
      </c>
      <c r="P133" s="27" t="str">
        <f t="shared" ref="P133:P136" si="102">IF(E133="нд","нд",J133-E133)</f>
        <v>нд</v>
      </c>
      <c r="Q133" s="29" t="str">
        <f t="shared" ref="Q133:Q136" si="103">IF($D133="нд","нд",IF(E133=0,"-",P133/E133*100))</f>
        <v>нд</v>
      </c>
      <c r="R133" s="27" t="str">
        <f t="shared" ref="R133:R136" si="104">IF(F133="нд","нд",K133-F133)</f>
        <v>нд</v>
      </c>
      <c r="S133" s="29" t="str">
        <f t="shared" ref="S133:S136" si="105">IF($D133="нд","нд",IF(F133=0,"-",R133/F133*100))</f>
        <v>нд</v>
      </c>
      <c r="T133" s="27" t="str">
        <f t="shared" ref="T133:T136" si="106">IF(G133="нд","нд",L133-G133)</f>
        <v>нд</v>
      </c>
      <c r="U133" s="29" t="str">
        <f t="shared" ref="U133:U136" si="107">IF($D133="нд","нд",IF(G133=0,"-",T133/G133*100))</f>
        <v>нд</v>
      </c>
      <c r="V133" s="27" t="str">
        <f t="shared" ref="V133:V136" si="108">IF(H133="нд","нд",M133-H133)</f>
        <v>нд</v>
      </c>
      <c r="W133" s="29" t="str">
        <f t="shared" ref="W133:W136" si="109">IF($D133="нд","нд",IF(H133=0,"-",V133/H133*100))</f>
        <v>нд</v>
      </c>
      <c r="X133" s="30" t="s">
        <v>25</v>
      </c>
    </row>
    <row r="134" spans="1:24" ht="27" customHeight="1" x14ac:dyDescent="0.25">
      <c r="A134" s="25" t="s">
        <v>129</v>
      </c>
      <c r="B134" s="24" t="s">
        <v>384</v>
      </c>
      <c r="C134" s="25" t="s">
        <v>385</v>
      </c>
      <c r="D134" s="26" t="str">
        <f t="shared" si="98"/>
        <v>нд</v>
      </c>
      <c r="E134" s="26" t="s">
        <v>25</v>
      </c>
      <c r="F134" s="26" t="s">
        <v>25</v>
      </c>
      <c r="G134" s="26" t="s">
        <v>25</v>
      </c>
      <c r="H134" s="26" t="s">
        <v>25</v>
      </c>
      <c r="I134" s="26">
        <f t="shared" si="99"/>
        <v>0</v>
      </c>
      <c r="J134" s="26">
        <v>0</v>
      </c>
      <c r="K134" s="26">
        <v>0</v>
      </c>
      <c r="L134" s="26">
        <v>0</v>
      </c>
      <c r="M134" s="26">
        <v>0</v>
      </c>
      <c r="N134" s="27" t="str">
        <f t="shared" si="100"/>
        <v>нд</v>
      </c>
      <c r="O134" s="28" t="str">
        <f t="shared" si="101"/>
        <v>нд</v>
      </c>
      <c r="P134" s="27" t="str">
        <f t="shared" si="102"/>
        <v>нд</v>
      </c>
      <c r="Q134" s="29" t="str">
        <f t="shared" si="103"/>
        <v>нд</v>
      </c>
      <c r="R134" s="27" t="str">
        <f t="shared" si="104"/>
        <v>нд</v>
      </c>
      <c r="S134" s="29" t="str">
        <f t="shared" si="105"/>
        <v>нд</v>
      </c>
      <c r="T134" s="27" t="str">
        <f t="shared" si="106"/>
        <v>нд</v>
      </c>
      <c r="U134" s="29" t="str">
        <f t="shared" si="107"/>
        <v>нд</v>
      </c>
      <c r="V134" s="27" t="str">
        <f t="shared" si="108"/>
        <v>нд</v>
      </c>
      <c r="W134" s="29" t="str">
        <f t="shared" si="109"/>
        <v>нд</v>
      </c>
      <c r="X134" s="30" t="s">
        <v>25</v>
      </c>
    </row>
    <row r="135" spans="1:24" ht="27" customHeight="1" x14ac:dyDescent="0.25">
      <c r="A135" s="25" t="s">
        <v>129</v>
      </c>
      <c r="B135" s="24" t="s">
        <v>386</v>
      </c>
      <c r="C135" s="25" t="s">
        <v>387</v>
      </c>
      <c r="D135" s="26" t="str">
        <f t="shared" si="98"/>
        <v>нд</v>
      </c>
      <c r="E135" s="26" t="s">
        <v>25</v>
      </c>
      <c r="F135" s="26" t="s">
        <v>25</v>
      </c>
      <c r="G135" s="26" t="s">
        <v>25</v>
      </c>
      <c r="H135" s="26" t="s">
        <v>25</v>
      </c>
      <c r="I135" s="26">
        <f t="shared" si="99"/>
        <v>0</v>
      </c>
      <c r="J135" s="26">
        <v>0</v>
      </c>
      <c r="K135" s="26">
        <v>0</v>
      </c>
      <c r="L135" s="26">
        <v>0</v>
      </c>
      <c r="M135" s="26">
        <v>0</v>
      </c>
      <c r="N135" s="27" t="str">
        <f t="shared" si="100"/>
        <v>нд</v>
      </c>
      <c r="O135" s="28" t="str">
        <f t="shared" si="101"/>
        <v>нд</v>
      </c>
      <c r="P135" s="27" t="str">
        <f t="shared" si="102"/>
        <v>нд</v>
      </c>
      <c r="Q135" s="29" t="str">
        <f t="shared" si="103"/>
        <v>нд</v>
      </c>
      <c r="R135" s="27" t="str">
        <f t="shared" si="104"/>
        <v>нд</v>
      </c>
      <c r="S135" s="29" t="str">
        <f t="shared" si="105"/>
        <v>нд</v>
      </c>
      <c r="T135" s="27" t="str">
        <f t="shared" si="106"/>
        <v>нд</v>
      </c>
      <c r="U135" s="29" t="str">
        <f t="shared" si="107"/>
        <v>нд</v>
      </c>
      <c r="V135" s="27" t="str">
        <f t="shared" si="108"/>
        <v>нд</v>
      </c>
      <c r="W135" s="29" t="str">
        <f t="shared" si="109"/>
        <v>нд</v>
      </c>
      <c r="X135" s="30" t="s">
        <v>25</v>
      </c>
    </row>
    <row r="136" spans="1:24" ht="27" customHeight="1" x14ac:dyDescent="0.25">
      <c r="A136" s="25" t="s">
        <v>129</v>
      </c>
      <c r="B136" s="24" t="s">
        <v>388</v>
      </c>
      <c r="C136" s="25" t="s">
        <v>389</v>
      </c>
      <c r="D136" s="26" t="str">
        <f t="shared" si="98"/>
        <v>нд</v>
      </c>
      <c r="E136" s="26" t="s">
        <v>25</v>
      </c>
      <c r="F136" s="26" t="s">
        <v>25</v>
      </c>
      <c r="G136" s="26" t="s">
        <v>25</v>
      </c>
      <c r="H136" s="26" t="s">
        <v>25</v>
      </c>
      <c r="I136" s="26">
        <f t="shared" si="99"/>
        <v>25.605332300000001</v>
      </c>
      <c r="J136" s="26">
        <v>0</v>
      </c>
      <c r="K136" s="26">
        <v>0</v>
      </c>
      <c r="L136" s="26">
        <v>21.33777691666667</v>
      </c>
      <c r="M136" s="26">
        <v>4.2675553833333328</v>
      </c>
      <c r="N136" s="27" t="str">
        <f t="shared" si="100"/>
        <v>нд</v>
      </c>
      <c r="O136" s="28" t="str">
        <f t="shared" si="101"/>
        <v>нд</v>
      </c>
      <c r="P136" s="27" t="str">
        <f t="shared" si="102"/>
        <v>нд</v>
      </c>
      <c r="Q136" s="29" t="str">
        <f t="shared" si="103"/>
        <v>нд</v>
      </c>
      <c r="R136" s="27" t="str">
        <f t="shared" si="104"/>
        <v>нд</v>
      </c>
      <c r="S136" s="29" t="str">
        <f t="shared" si="105"/>
        <v>нд</v>
      </c>
      <c r="T136" s="27" t="str">
        <f t="shared" si="106"/>
        <v>нд</v>
      </c>
      <c r="U136" s="29" t="str">
        <f t="shared" si="107"/>
        <v>нд</v>
      </c>
      <c r="V136" s="27" t="str">
        <f t="shared" si="108"/>
        <v>нд</v>
      </c>
      <c r="W136" s="29" t="str">
        <f t="shared" si="109"/>
        <v>нд</v>
      </c>
      <c r="X136" s="30" t="s">
        <v>305</v>
      </c>
    </row>
    <row r="137" spans="1:24" ht="31.5" x14ac:dyDescent="0.25">
      <c r="A137" s="47" t="s">
        <v>131</v>
      </c>
      <c r="B137" s="24" t="s">
        <v>132</v>
      </c>
      <c r="C137" s="48" t="s">
        <v>24</v>
      </c>
      <c r="D137" s="26">
        <v>0</v>
      </c>
      <c r="E137" s="26">
        <v>0</v>
      </c>
      <c r="F137" s="26">
        <v>0</v>
      </c>
      <c r="G137" s="26">
        <v>0</v>
      </c>
      <c r="H137" s="26">
        <v>0</v>
      </c>
      <c r="I137" s="26">
        <v>0</v>
      </c>
      <c r="J137" s="26">
        <v>0</v>
      </c>
      <c r="K137" s="26">
        <v>0</v>
      </c>
      <c r="L137" s="26">
        <v>0</v>
      </c>
      <c r="M137" s="26">
        <v>0</v>
      </c>
      <c r="N137" s="26">
        <v>0</v>
      </c>
      <c r="O137" s="28" t="str">
        <f t="shared" si="101"/>
        <v>-</v>
      </c>
      <c r="P137" s="26">
        <v>0</v>
      </c>
      <c r="Q137" s="26">
        <v>0</v>
      </c>
      <c r="R137" s="26">
        <v>0</v>
      </c>
      <c r="S137" s="26">
        <v>0</v>
      </c>
      <c r="T137" s="26">
        <v>0</v>
      </c>
      <c r="U137" s="26">
        <v>0</v>
      </c>
      <c r="V137" s="26">
        <v>0</v>
      </c>
      <c r="W137" s="26">
        <v>0</v>
      </c>
      <c r="X137" s="30" t="s">
        <v>25</v>
      </c>
    </row>
    <row r="138" spans="1:24" x14ac:dyDescent="0.25">
      <c r="A138" s="47" t="s">
        <v>133</v>
      </c>
      <c r="B138" s="24" t="s">
        <v>134</v>
      </c>
      <c r="C138" s="48" t="s">
        <v>24</v>
      </c>
      <c r="D138" s="26">
        <v>0</v>
      </c>
      <c r="E138" s="26">
        <v>0</v>
      </c>
      <c r="F138" s="26">
        <v>0</v>
      </c>
      <c r="G138" s="26">
        <v>0</v>
      </c>
      <c r="H138" s="26">
        <v>0</v>
      </c>
      <c r="I138" s="26">
        <v>0</v>
      </c>
      <c r="J138" s="26">
        <v>0</v>
      </c>
      <c r="K138" s="26">
        <v>0</v>
      </c>
      <c r="L138" s="26">
        <v>0</v>
      </c>
      <c r="M138" s="26">
        <v>0</v>
      </c>
      <c r="N138" s="26">
        <v>0</v>
      </c>
      <c r="O138" s="28" t="str">
        <f t="shared" si="101"/>
        <v>-</v>
      </c>
      <c r="P138" s="26">
        <v>0</v>
      </c>
      <c r="Q138" s="26">
        <v>0</v>
      </c>
      <c r="R138" s="26">
        <v>0</v>
      </c>
      <c r="S138" s="26">
        <v>0</v>
      </c>
      <c r="T138" s="26">
        <v>0</v>
      </c>
      <c r="U138" s="26">
        <v>0</v>
      </c>
      <c r="V138" s="26">
        <v>0</v>
      </c>
      <c r="W138" s="26">
        <v>0</v>
      </c>
      <c r="X138" s="30" t="s">
        <v>25</v>
      </c>
    </row>
    <row r="139" spans="1:24" ht="63" x14ac:dyDescent="0.25">
      <c r="A139" s="47" t="s">
        <v>135</v>
      </c>
      <c r="B139" s="24" t="s">
        <v>136</v>
      </c>
      <c r="C139" s="48" t="s">
        <v>24</v>
      </c>
      <c r="D139" s="26">
        <v>0</v>
      </c>
      <c r="E139" s="26">
        <v>0</v>
      </c>
      <c r="F139" s="26">
        <v>0</v>
      </c>
      <c r="G139" s="26">
        <v>0</v>
      </c>
      <c r="H139" s="26">
        <v>0</v>
      </c>
      <c r="I139" s="26">
        <v>0</v>
      </c>
      <c r="J139" s="26">
        <v>0</v>
      </c>
      <c r="K139" s="26">
        <v>0</v>
      </c>
      <c r="L139" s="26">
        <v>0</v>
      </c>
      <c r="M139" s="26">
        <v>0</v>
      </c>
      <c r="N139" s="26">
        <v>0</v>
      </c>
      <c r="O139" s="28" t="str">
        <f t="shared" si="101"/>
        <v>-</v>
      </c>
      <c r="P139" s="26">
        <v>0</v>
      </c>
      <c r="Q139" s="26">
        <v>0</v>
      </c>
      <c r="R139" s="26">
        <v>0</v>
      </c>
      <c r="S139" s="26">
        <v>0</v>
      </c>
      <c r="T139" s="26">
        <v>0</v>
      </c>
      <c r="U139" s="26">
        <v>0</v>
      </c>
      <c r="V139" s="26">
        <v>0</v>
      </c>
      <c r="W139" s="26">
        <v>0</v>
      </c>
      <c r="X139" s="30" t="s">
        <v>25</v>
      </c>
    </row>
    <row r="140" spans="1:24" ht="31.5" x14ac:dyDescent="0.25">
      <c r="A140" s="47" t="s">
        <v>137</v>
      </c>
      <c r="B140" s="24" t="s">
        <v>138</v>
      </c>
      <c r="C140" s="48" t="s">
        <v>24</v>
      </c>
      <c r="D140" s="26">
        <v>0</v>
      </c>
      <c r="E140" s="26">
        <v>0</v>
      </c>
      <c r="F140" s="26">
        <v>0</v>
      </c>
      <c r="G140" s="26">
        <v>0</v>
      </c>
      <c r="H140" s="26">
        <v>0</v>
      </c>
      <c r="I140" s="26">
        <v>0</v>
      </c>
      <c r="J140" s="26">
        <v>0</v>
      </c>
      <c r="K140" s="26">
        <v>0</v>
      </c>
      <c r="L140" s="26">
        <v>0</v>
      </c>
      <c r="M140" s="26">
        <v>0</v>
      </c>
      <c r="N140" s="26">
        <v>0</v>
      </c>
      <c r="O140" s="28" t="str">
        <f t="shared" si="101"/>
        <v>-</v>
      </c>
      <c r="P140" s="26">
        <v>0</v>
      </c>
      <c r="Q140" s="26">
        <v>0</v>
      </c>
      <c r="R140" s="26">
        <v>0</v>
      </c>
      <c r="S140" s="26">
        <v>0</v>
      </c>
      <c r="T140" s="26">
        <v>0</v>
      </c>
      <c r="U140" s="26">
        <v>0</v>
      </c>
      <c r="V140" s="26">
        <v>0</v>
      </c>
      <c r="W140" s="26">
        <v>0</v>
      </c>
      <c r="X140" s="30" t="s">
        <v>25</v>
      </c>
    </row>
    <row r="141" spans="1:24" ht="31.5" x14ac:dyDescent="0.25">
      <c r="A141" s="47" t="s">
        <v>139</v>
      </c>
      <c r="B141" s="24" t="s">
        <v>138</v>
      </c>
      <c r="C141" s="48" t="s">
        <v>24</v>
      </c>
      <c r="D141" s="26">
        <v>0</v>
      </c>
      <c r="E141" s="26">
        <v>0</v>
      </c>
      <c r="F141" s="26">
        <v>0</v>
      </c>
      <c r="G141" s="26">
        <v>0</v>
      </c>
      <c r="H141" s="26">
        <v>0</v>
      </c>
      <c r="I141" s="26">
        <v>0</v>
      </c>
      <c r="J141" s="26">
        <v>0</v>
      </c>
      <c r="K141" s="26">
        <v>0</v>
      </c>
      <c r="L141" s="26">
        <v>0</v>
      </c>
      <c r="M141" s="26">
        <v>0</v>
      </c>
      <c r="N141" s="26">
        <v>0</v>
      </c>
      <c r="O141" s="28" t="str">
        <f t="shared" si="101"/>
        <v>-</v>
      </c>
      <c r="P141" s="26">
        <v>0</v>
      </c>
      <c r="Q141" s="26">
        <v>0</v>
      </c>
      <c r="R141" s="26">
        <v>0</v>
      </c>
      <c r="S141" s="26">
        <v>0</v>
      </c>
      <c r="T141" s="26">
        <v>0</v>
      </c>
      <c r="U141" s="26">
        <v>0</v>
      </c>
      <c r="V141" s="26">
        <v>0</v>
      </c>
      <c r="W141" s="26">
        <v>0</v>
      </c>
      <c r="X141" s="30" t="s">
        <v>25</v>
      </c>
    </row>
    <row r="142" spans="1:24" ht="31.5" x14ac:dyDescent="0.25">
      <c r="A142" s="47" t="s">
        <v>140</v>
      </c>
      <c r="B142" s="24" t="s">
        <v>141</v>
      </c>
      <c r="C142" s="48" t="s">
        <v>24</v>
      </c>
      <c r="D142" s="26">
        <v>0</v>
      </c>
      <c r="E142" s="26">
        <v>0</v>
      </c>
      <c r="F142" s="26">
        <v>0</v>
      </c>
      <c r="G142" s="26">
        <v>0</v>
      </c>
      <c r="H142" s="26">
        <v>0</v>
      </c>
      <c r="I142" s="26">
        <v>0</v>
      </c>
      <c r="J142" s="26">
        <v>0</v>
      </c>
      <c r="K142" s="26">
        <v>0</v>
      </c>
      <c r="L142" s="26">
        <v>0</v>
      </c>
      <c r="M142" s="26">
        <v>0</v>
      </c>
      <c r="N142" s="26">
        <v>0</v>
      </c>
      <c r="O142" s="28" t="str">
        <f t="shared" si="101"/>
        <v>-</v>
      </c>
      <c r="P142" s="26">
        <v>0</v>
      </c>
      <c r="Q142" s="26">
        <v>0</v>
      </c>
      <c r="R142" s="26">
        <v>0</v>
      </c>
      <c r="S142" s="26">
        <v>0</v>
      </c>
      <c r="T142" s="26">
        <v>0</v>
      </c>
      <c r="U142" s="26">
        <v>0</v>
      </c>
      <c r="V142" s="26">
        <v>0</v>
      </c>
      <c r="W142" s="26">
        <v>0</v>
      </c>
      <c r="X142" s="30" t="s">
        <v>25</v>
      </c>
    </row>
    <row r="143" spans="1:24" ht="31.5" x14ac:dyDescent="0.25">
      <c r="A143" s="47" t="s">
        <v>142</v>
      </c>
      <c r="B143" s="24" t="s">
        <v>143</v>
      </c>
      <c r="C143" s="48" t="s">
        <v>24</v>
      </c>
      <c r="D143" s="26">
        <v>0</v>
      </c>
      <c r="E143" s="26">
        <v>0</v>
      </c>
      <c r="F143" s="26">
        <v>0</v>
      </c>
      <c r="G143" s="26">
        <v>0</v>
      </c>
      <c r="H143" s="26">
        <v>0</v>
      </c>
      <c r="I143" s="26">
        <v>0</v>
      </c>
      <c r="J143" s="26">
        <v>0</v>
      </c>
      <c r="K143" s="26">
        <v>0</v>
      </c>
      <c r="L143" s="26">
        <v>0</v>
      </c>
      <c r="M143" s="26">
        <v>0</v>
      </c>
      <c r="N143" s="26">
        <v>0</v>
      </c>
      <c r="O143" s="28" t="str">
        <f t="shared" si="101"/>
        <v>-</v>
      </c>
      <c r="P143" s="26">
        <v>0</v>
      </c>
      <c r="Q143" s="26">
        <v>0</v>
      </c>
      <c r="R143" s="26">
        <v>0</v>
      </c>
      <c r="S143" s="26">
        <v>0</v>
      </c>
      <c r="T143" s="26">
        <v>0</v>
      </c>
      <c r="U143" s="26">
        <v>0</v>
      </c>
      <c r="V143" s="26">
        <v>0</v>
      </c>
      <c r="W143" s="26">
        <v>0</v>
      </c>
      <c r="X143" s="30" t="s">
        <v>25</v>
      </c>
    </row>
    <row r="144" spans="1:24" ht="31.5" x14ac:dyDescent="0.25">
      <c r="A144" s="47" t="s">
        <v>144</v>
      </c>
      <c r="B144" s="24" t="s">
        <v>138</v>
      </c>
      <c r="C144" s="48" t="s">
        <v>24</v>
      </c>
      <c r="D144" s="26">
        <v>0</v>
      </c>
      <c r="E144" s="26">
        <v>0</v>
      </c>
      <c r="F144" s="26">
        <v>0</v>
      </c>
      <c r="G144" s="26">
        <v>0</v>
      </c>
      <c r="H144" s="26">
        <v>0</v>
      </c>
      <c r="I144" s="26">
        <v>0</v>
      </c>
      <c r="J144" s="26">
        <v>0</v>
      </c>
      <c r="K144" s="26">
        <v>0</v>
      </c>
      <c r="L144" s="26">
        <v>0</v>
      </c>
      <c r="M144" s="26">
        <v>0</v>
      </c>
      <c r="N144" s="26">
        <v>0</v>
      </c>
      <c r="O144" s="28" t="str">
        <f t="shared" si="101"/>
        <v>-</v>
      </c>
      <c r="P144" s="26">
        <v>0</v>
      </c>
      <c r="Q144" s="26">
        <v>0</v>
      </c>
      <c r="R144" s="26">
        <v>0</v>
      </c>
      <c r="S144" s="26">
        <v>0</v>
      </c>
      <c r="T144" s="26">
        <v>0</v>
      </c>
      <c r="U144" s="26">
        <v>0</v>
      </c>
      <c r="V144" s="26">
        <v>0</v>
      </c>
      <c r="W144" s="26">
        <v>0</v>
      </c>
      <c r="X144" s="30" t="s">
        <v>25</v>
      </c>
    </row>
    <row r="145" spans="1:24" ht="31.5" x14ac:dyDescent="0.25">
      <c r="A145" s="47" t="s">
        <v>145</v>
      </c>
      <c r="B145" s="24" t="s">
        <v>146</v>
      </c>
      <c r="C145" s="48" t="s">
        <v>24</v>
      </c>
      <c r="D145" s="26">
        <v>0</v>
      </c>
      <c r="E145" s="26">
        <v>0</v>
      </c>
      <c r="F145" s="26">
        <v>0</v>
      </c>
      <c r="G145" s="26">
        <v>0</v>
      </c>
      <c r="H145" s="26">
        <v>0</v>
      </c>
      <c r="I145" s="26">
        <v>0</v>
      </c>
      <c r="J145" s="26">
        <v>0</v>
      </c>
      <c r="K145" s="26">
        <v>0</v>
      </c>
      <c r="L145" s="26">
        <v>0</v>
      </c>
      <c r="M145" s="26">
        <v>0</v>
      </c>
      <c r="N145" s="26">
        <v>0</v>
      </c>
      <c r="O145" s="28" t="str">
        <f t="shared" si="101"/>
        <v>-</v>
      </c>
      <c r="P145" s="26">
        <v>0</v>
      </c>
      <c r="Q145" s="26">
        <v>0</v>
      </c>
      <c r="R145" s="26">
        <v>0</v>
      </c>
      <c r="S145" s="26">
        <v>0</v>
      </c>
      <c r="T145" s="26">
        <v>0</v>
      </c>
      <c r="U145" s="26">
        <v>0</v>
      </c>
      <c r="V145" s="26">
        <v>0</v>
      </c>
      <c r="W145" s="26">
        <v>0</v>
      </c>
      <c r="X145" s="30" t="s">
        <v>25</v>
      </c>
    </row>
    <row r="146" spans="1:24" ht="47.25" x14ac:dyDescent="0.25">
      <c r="A146" s="47" t="s">
        <v>147</v>
      </c>
      <c r="B146" s="24" t="s">
        <v>148</v>
      </c>
      <c r="C146" s="48" t="s">
        <v>24</v>
      </c>
      <c r="D146" s="26">
        <v>0</v>
      </c>
      <c r="E146" s="26">
        <v>0</v>
      </c>
      <c r="F146" s="26">
        <v>0</v>
      </c>
      <c r="G146" s="26">
        <v>0</v>
      </c>
      <c r="H146" s="26">
        <v>0</v>
      </c>
      <c r="I146" s="26">
        <v>0</v>
      </c>
      <c r="J146" s="26">
        <v>0</v>
      </c>
      <c r="K146" s="26">
        <v>0</v>
      </c>
      <c r="L146" s="26">
        <v>0</v>
      </c>
      <c r="M146" s="26">
        <v>0</v>
      </c>
      <c r="N146" s="26">
        <v>0</v>
      </c>
      <c r="O146" s="28" t="str">
        <f t="shared" si="101"/>
        <v>-</v>
      </c>
      <c r="P146" s="26">
        <v>0</v>
      </c>
      <c r="Q146" s="26">
        <v>0</v>
      </c>
      <c r="R146" s="26">
        <v>0</v>
      </c>
      <c r="S146" s="26">
        <v>0</v>
      </c>
      <c r="T146" s="26">
        <v>0</v>
      </c>
      <c r="U146" s="26">
        <v>0</v>
      </c>
      <c r="V146" s="26">
        <v>0</v>
      </c>
      <c r="W146" s="26">
        <v>0</v>
      </c>
      <c r="X146" s="30" t="s">
        <v>25</v>
      </c>
    </row>
    <row r="147" spans="1:24" ht="47.25" x14ac:dyDescent="0.25">
      <c r="A147" s="47" t="s">
        <v>149</v>
      </c>
      <c r="B147" s="24" t="s">
        <v>150</v>
      </c>
      <c r="C147" s="48" t="s">
        <v>24</v>
      </c>
      <c r="D147" s="26">
        <v>0</v>
      </c>
      <c r="E147" s="26">
        <v>0</v>
      </c>
      <c r="F147" s="26">
        <v>0</v>
      </c>
      <c r="G147" s="26">
        <v>0</v>
      </c>
      <c r="H147" s="26">
        <v>0</v>
      </c>
      <c r="I147" s="26">
        <v>0</v>
      </c>
      <c r="J147" s="26">
        <v>0</v>
      </c>
      <c r="K147" s="26">
        <v>0</v>
      </c>
      <c r="L147" s="26">
        <v>0</v>
      </c>
      <c r="M147" s="26">
        <v>0</v>
      </c>
      <c r="N147" s="26">
        <v>0</v>
      </c>
      <c r="O147" s="28" t="str">
        <f t="shared" si="101"/>
        <v>-</v>
      </c>
      <c r="P147" s="26">
        <v>0</v>
      </c>
      <c r="Q147" s="26">
        <v>0</v>
      </c>
      <c r="R147" s="26">
        <v>0</v>
      </c>
      <c r="S147" s="26">
        <v>0</v>
      </c>
      <c r="T147" s="26">
        <v>0</v>
      </c>
      <c r="U147" s="26">
        <v>0</v>
      </c>
      <c r="V147" s="26">
        <v>0</v>
      </c>
      <c r="W147" s="26">
        <v>0</v>
      </c>
      <c r="X147" s="30" t="s">
        <v>25</v>
      </c>
    </row>
    <row r="148" spans="1:24" ht="47.25" x14ac:dyDescent="0.25">
      <c r="A148" s="47" t="s">
        <v>151</v>
      </c>
      <c r="B148" s="24" t="s">
        <v>152</v>
      </c>
      <c r="C148" s="48" t="s">
        <v>24</v>
      </c>
      <c r="D148" s="26">
        <v>0</v>
      </c>
      <c r="E148" s="26">
        <v>0</v>
      </c>
      <c r="F148" s="26">
        <v>0</v>
      </c>
      <c r="G148" s="26">
        <v>0</v>
      </c>
      <c r="H148" s="26">
        <v>0</v>
      </c>
      <c r="I148" s="26">
        <v>0</v>
      </c>
      <c r="J148" s="26">
        <v>0</v>
      </c>
      <c r="K148" s="26">
        <v>0</v>
      </c>
      <c r="L148" s="26">
        <v>0</v>
      </c>
      <c r="M148" s="26">
        <v>0</v>
      </c>
      <c r="N148" s="26">
        <v>0</v>
      </c>
      <c r="O148" s="28" t="str">
        <f t="shared" si="101"/>
        <v>-</v>
      </c>
      <c r="P148" s="26">
        <v>0</v>
      </c>
      <c r="Q148" s="26">
        <v>0</v>
      </c>
      <c r="R148" s="26">
        <v>0</v>
      </c>
      <c r="S148" s="26">
        <v>0</v>
      </c>
      <c r="T148" s="26">
        <v>0</v>
      </c>
      <c r="U148" s="26">
        <v>0</v>
      </c>
      <c r="V148" s="26">
        <v>0</v>
      </c>
      <c r="W148" s="26">
        <v>0</v>
      </c>
      <c r="X148" s="30" t="s">
        <v>25</v>
      </c>
    </row>
    <row r="149" spans="1:24" ht="63" x14ac:dyDescent="0.25">
      <c r="A149" s="47" t="s">
        <v>153</v>
      </c>
      <c r="B149" s="24" t="s">
        <v>154</v>
      </c>
      <c r="C149" s="48" t="s">
        <v>24</v>
      </c>
      <c r="D149" s="26">
        <v>0</v>
      </c>
      <c r="E149" s="26">
        <v>0</v>
      </c>
      <c r="F149" s="26">
        <v>0</v>
      </c>
      <c r="G149" s="26">
        <v>0</v>
      </c>
      <c r="H149" s="26">
        <v>0</v>
      </c>
      <c r="I149" s="26">
        <v>0</v>
      </c>
      <c r="J149" s="26">
        <v>0</v>
      </c>
      <c r="K149" s="26">
        <v>0</v>
      </c>
      <c r="L149" s="26">
        <v>0</v>
      </c>
      <c r="M149" s="26">
        <v>0</v>
      </c>
      <c r="N149" s="26">
        <v>0</v>
      </c>
      <c r="O149" s="28" t="str">
        <f t="shared" si="101"/>
        <v>-</v>
      </c>
      <c r="P149" s="26">
        <v>0</v>
      </c>
      <c r="Q149" s="26">
        <v>0</v>
      </c>
      <c r="R149" s="26">
        <v>0</v>
      </c>
      <c r="S149" s="26">
        <v>0</v>
      </c>
      <c r="T149" s="26">
        <v>0</v>
      </c>
      <c r="U149" s="26">
        <v>0</v>
      </c>
      <c r="V149" s="26">
        <v>0</v>
      </c>
      <c r="W149" s="26">
        <v>0</v>
      </c>
      <c r="X149" s="30" t="s">
        <v>25</v>
      </c>
    </row>
    <row r="150" spans="1:24" ht="63" x14ac:dyDescent="0.25">
      <c r="A150" s="47" t="s">
        <v>155</v>
      </c>
      <c r="B150" s="24" t="s">
        <v>156</v>
      </c>
      <c r="C150" s="48" t="s">
        <v>24</v>
      </c>
      <c r="D150" s="26">
        <v>0</v>
      </c>
      <c r="E150" s="26">
        <v>0</v>
      </c>
      <c r="F150" s="26">
        <v>0</v>
      </c>
      <c r="G150" s="26">
        <v>0</v>
      </c>
      <c r="H150" s="26">
        <v>0</v>
      </c>
      <c r="I150" s="26">
        <v>0</v>
      </c>
      <c r="J150" s="26">
        <v>0</v>
      </c>
      <c r="K150" s="26">
        <v>0</v>
      </c>
      <c r="L150" s="26">
        <v>0</v>
      </c>
      <c r="M150" s="26">
        <v>0</v>
      </c>
      <c r="N150" s="26">
        <v>0</v>
      </c>
      <c r="O150" s="28" t="str">
        <f t="shared" si="101"/>
        <v>-</v>
      </c>
      <c r="P150" s="26">
        <v>0</v>
      </c>
      <c r="Q150" s="26">
        <v>0</v>
      </c>
      <c r="R150" s="26">
        <v>0</v>
      </c>
      <c r="S150" s="26">
        <v>0</v>
      </c>
      <c r="T150" s="26">
        <v>0</v>
      </c>
      <c r="U150" s="26">
        <v>0</v>
      </c>
      <c r="V150" s="26">
        <v>0</v>
      </c>
      <c r="W150" s="26">
        <v>0</v>
      </c>
      <c r="X150" s="30" t="s">
        <v>25</v>
      </c>
    </row>
    <row r="151" spans="1:24" ht="31.5" x14ac:dyDescent="0.25">
      <c r="A151" s="47" t="s">
        <v>157</v>
      </c>
      <c r="B151" s="24" t="s">
        <v>158</v>
      </c>
      <c r="C151" s="48" t="s">
        <v>24</v>
      </c>
      <c r="D151" s="26">
        <v>0</v>
      </c>
      <c r="E151" s="26">
        <v>0</v>
      </c>
      <c r="F151" s="26">
        <v>0</v>
      </c>
      <c r="G151" s="26">
        <v>0</v>
      </c>
      <c r="H151" s="26">
        <v>0</v>
      </c>
      <c r="I151" s="26">
        <v>0</v>
      </c>
      <c r="J151" s="26">
        <v>0</v>
      </c>
      <c r="K151" s="26">
        <v>0</v>
      </c>
      <c r="L151" s="26">
        <v>0</v>
      </c>
      <c r="M151" s="26">
        <v>0</v>
      </c>
      <c r="N151" s="26">
        <v>0</v>
      </c>
      <c r="O151" s="28" t="str">
        <f t="shared" si="101"/>
        <v>-</v>
      </c>
      <c r="P151" s="26">
        <v>0</v>
      </c>
      <c r="Q151" s="26">
        <v>0</v>
      </c>
      <c r="R151" s="26">
        <v>0</v>
      </c>
      <c r="S151" s="26">
        <v>0</v>
      </c>
      <c r="T151" s="26">
        <v>0</v>
      </c>
      <c r="U151" s="26">
        <v>0</v>
      </c>
      <c r="V151" s="26">
        <v>0</v>
      </c>
      <c r="W151" s="26">
        <v>0</v>
      </c>
      <c r="X151" s="30" t="s">
        <v>25</v>
      </c>
    </row>
    <row r="152" spans="1:24" ht="31.5" x14ac:dyDescent="0.25">
      <c r="A152" s="47" t="s">
        <v>159</v>
      </c>
      <c r="B152" s="24" t="s">
        <v>160</v>
      </c>
      <c r="C152" s="48" t="s">
        <v>24</v>
      </c>
      <c r="D152" s="26">
        <v>0</v>
      </c>
      <c r="E152" s="26">
        <v>0</v>
      </c>
      <c r="F152" s="26">
        <v>0</v>
      </c>
      <c r="G152" s="26">
        <v>0</v>
      </c>
      <c r="H152" s="26">
        <v>0</v>
      </c>
      <c r="I152" s="26">
        <v>0</v>
      </c>
      <c r="J152" s="26">
        <v>0</v>
      </c>
      <c r="K152" s="26">
        <v>0</v>
      </c>
      <c r="L152" s="26">
        <v>0</v>
      </c>
      <c r="M152" s="26">
        <v>0</v>
      </c>
      <c r="N152" s="26">
        <v>0</v>
      </c>
      <c r="O152" s="28" t="str">
        <f t="shared" si="101"/>
        <v>-</v>
      </c>
      <c r="P152" s="26">
        <v>0</v>
      </c>
      <c r="Q152" s="26">
        <v>0</v>
      </c>
      <c r="R152" s="26">
        <v>0</v>
      </c>
      <c r="S152" s="26">
        <v>0</v>
      </c>
      <c r="T152" s="26">
        <v>0</v>
      </c>
      <c r="U152" s="26">
        <v>0</v>
      </c>
      <c r="V152" s="26">
        <v>0</v>
      </c>
      <c r="W152" s="26">
        <v>0</v>
      </c>
      <c r="X152" s="30" t="s">
        <v>25</v>
      </c>
    </row>
    <row r="153" spans="1:24" ht="31.5" x14ac:dyDescent="0.25">
      <c r="A153" s="47" t="s">
        <v>161</v>
      </c>
      <c r="B153" s="24" t="s">
        <v>162</v>
      </c>
      <c r="C153" s="48" t="s">
        <v>24</v>
      </c>
      <c r="D153" s="26">
        <v>0</v>
      </c>
      <c r="E153" s="26">
        <v>0</v>
      </c>
      <c r="F153" s="26">
        <v>0</v>
      </c>
      <c r="G153" s="26">
        <v>0</v>
      </c>
      <c r="H153" s="26">
        <v>0</v>
      </c>
      <c r="I153" s="26">
        <v>0</v>
      </c>
      <c r="J153" s="26">
        <v>0</v>
      </c>
      <c r="K153" s="26">
        <v>0</v>
      </c>
      <c r="L153" s="26">
        <v>0</v>
      </c>
      <c r="M153" s="26">
        <v>0</v>
      </c>
      <c r="N153" s="26">
        <v>0</v>
      </c>
      <c r="O153" s="28" t="str">
        <f t="shared" si="101"/>
        <v>-</v>
      </c>
      <c r="P153" s="26">
        <v>0</v>
      </c>
      <c r="Q153" s="26">
        <v>0</v>
      </c>
      <c r="R153" s="26">
        <v>0</v>
      </c>
      <c r="S153" s="26">
        <v>0</v>
      </c>
      <c r="T153" s="26">
        <v>0</v>
      </c>
      <c r="U153" s="26">
        <v>0</v>
      </c>
      <c r="V153" s="26">
        <v>0</v>
      </c>
      <c r="W153" s="26">
        <v>0</v>
      </c>
      <c r="X153" s="30" t="s">
        <v>25</v>
      </c>
    </row>
    <row r="154" spans="1:24" x14ac:dyDescent="0.25">
      <c r="A154" s="47" t="s">
        <v>163</v>
      </c>
      <c r="B154" s="24" t="s">
        <v>164</v>
      </c>
      <c r="C154" s="48" t="s">
        <v>24</v>
      </c>
      <c r="D154" s="26">
        <v>0</v>
      </c>
      <c r="E154" s="26">
        <v>0</v>
      </c>
      <c r="F154" s="26">
        <v>0</v>
      </c>
      <c r="G154" s="26">
        <v>0</v>
      </c>
      <c r="H154" s="26">
        <v>0</v>
      </c>
      <c r="I154" s="26">
        <v>0</v>
      </c>
      <c r="J154" s="26">
        <v>0</v>
      </c>
      <c r="K154" s="26">
        <v>0</v>
      </c>
      <c r="L154" s="26">
        <v>0</v>
      </c>
      <c r="M154" s="26">
        <v>0</v>
      </c>
      <c r="N154" s="26">
        <v>0</v>
      </c>
      <c r="O154" s="28" t="str">
        <f t="shared" si="101"/>
        <v>-</v>
      </c>
      <c r="P154" s="26">
        <v>0</v>
      </c>
      <c r="Q154" s="26">
        <v>0</v>
      </c>
      <c r="R154" s="26">
        <v>0</v>
      </c>
      <c r="S154" s="26">
        <v>0</v>
      </c>
      <c r="T154" s="26">
        <v>0</v>
      </c>
      <c r="U154" s="26">
        <v>0</v>
      </c>
      <c r="V154" s="26">
        <v>0</v>
      </c>
      <c r="W154" s="26">
        <v>0</v>
      </c>
      <c r="X154" s="30" t="s">
        <v>25</v>
      </c>
    </row>
    <row r="155" spans="1:24" x14ac:dyDescent="0.25">
      <c r="A155" s="47" t="s">
        <v>165</v>
      </c>
      <c r="B155" s="24" t="s">
        <v>166</v>
      </c>
      <c r="C155" s="48" t="s">
        <v>24</v>
      </c>
      <c r="D155" s="26">
        <v>0</v>
      </c>
      <c r="E155" s="26">
        <v>0</v>
      </c>
      <c r="F155" s="26">
        <v>0</v>
      </c>
      <c r="G155" s="26">
        <v>0</v>
      </c>
      <c r="H155" s="26">
        <v>0</v>
      </c>
      <c r="I155" s="26">
        <v>0</v>
      </c>
      <c r="J155" s="26">
        <v>0</v>
      </c>
      <c r="K155" s="26">
        <v>0</v>
      </c>
      <c r="L155" s="26">
        <v>0</v>
      </c>
      <c r="M155" s="26">
        <v>0</v>
      </c>
      <c r="N155" s="26">
        <v>0</v>
      </c>
      <c r="O155" s="28" t="str">
        <f t="shared" si="101"/>
        <v>-</v>
      </c>
      <c r="P155" s="26">
        <v>0</v>
      </c>
      <c r="Q155" s="26">
        <v>0</v>
      </c>
      <c r="R155" s="26">
        <v>0</v>
      </c>
      <c r="S155" s="26">
        <v>0</v>
      </c>
      <c r="T155" s="26">
        <v>0</v>
      </c>
      <c r="U155" s="26">
        <v>0</v>
      </c>
      <c r="V155" s="26">
        <v>0</v>
      </c>
      <c r="W155" s="26">
        <v>0</v>
      </c>
      <c r="X155" s="30" t="s">
        <v>25</v>
      </c>
    </row>
    <row r="156" spans="1:24" x14ac:dyDescent="0.25">
      <c r="A156" s="47" t="s">
        <v>167</v>
      </c>
      <c r="B156" s="24" t="s">
        <v>116</v>
      </c>
      <c r="C156" s="48" t="s">
        <v>24</v>
      </c>
      <c r="D156" s="26">
        <v>0</v>
      </c>
      <c r="E156" s="26">
        <v>0</v>
      </c>
      <c r="F156" s="26">
        <v>0</v>
      </c>
      <c r="G156" s="26">
        <v>0</v>
      </c>
      <c r="H156" s="26">
        <v>0</v>
      </c>
      <c r="I156" s="26">
        <v>0</v>
      </c>
      <c r="J156" s="26">
        <v>0</v>
      </c>
      <c r="K156" s="26">
        <v>0</v>
      </c>
      <c r="L156" s="26">
        <v>0</v>
      </c>
      <c r="M156" s="26">
        <v>0</v>
      </c>
      <c r="N156" s="26">
        <v>0</v>
      </c>
      <c r="O156" s="28" t="str">
        <f t="shared" si="101"/>
        <v>-</v>
      </c>
      <c r="P156" s="26">
        <v>0</v>
      </c>
      <c r="Q156" s="26">
        <v>0</v>
      </c>
      <c r="R156" s="26">
        <v>0</v>
      </c>
      <c r="S156" s="26">
        <v>0</v>
      </c>
      <c r="T156" s="26">
        <v>0</v>
      </c>
      <c r="U156" s="26">
        <v>0</v>
      </c>
      <c r="V156" s="26">
        <v>0</v>
      </c>
      <c r="W156" s="26">
        <v>0</v>
      </c>
      <c r="X156" s="30" t="s">
        <v>25</v>
      </c>
    </row>
    <row r="157" spans="1:24" x14ac:dyDescent="0.25">
      <c r="A157" s="47" t="s">
        <v>168</v>
      </c>
      <c r="B157" s="24" t="s">
        <v>169</v>
      </c>
      <c r="C157" s="48" t="s">
        <v>24</v>
      </c>
      <c r="D157" s="26">
        <v>0</v>
      </c>
      <c r="E157" s="26">
        <v>0</v>
      </c>
      <c r="F157" s="26">
        <v>0</v>
      </c>
      <c r="G157" s="26">
        <v>0</v>
      </c>
      <c r="H157" s="26">
        <v>0</v>
      </c>
      <c r="I157" s="26">
        <v>0</v>
      </c>
      <c r="J157" s="26">
        <v>0</v>
      </c>
      <c r="K157" s="26">
        <v>0</v>
      </c>
      <c r="L157" s="26">
        <v>0</v>
      </c>
      <c r="M157" s="26">
        <v>0</v>
      </c>
      <c r="N157" s="26">
        <v>0</v>
      </c>
      <c r="O157" s="28" t="str">
        <f t="shared" si="101"/>
        <v>-</v>
      </c>
      <c r="P157" s="26">
        <v>0</v>
      </c>
      <c r="Q157" s="26">
        <v>0</v>
      </c>
      <c r="R157" s="26">
        <v>0</v>
      </c>
      <c r="S157" s="26">
        <v>0</v>
      </c>
      <c r="T157" s="26">
        <v>0</v>
      </c>
      <c r="U157" s="26">
        <v>0</v>
      </c>
      <c r="V157" s="26">
        <v>0</v>
      </c>
      <c r="W157" s="26">
        <v>0</v>
      </c>
      <c r="X157" s="30" t="s">
        <v>25</v>
      </c>
    </row>
    <row r="158" spans="1:24" ht="31.5" x14ac:dyDescent="0.25">
      <c r="A158" s="47" t="s">
        <v>170</v>
      </c>
      <c r="B158" s="24" t="s">
        <v>171</v>
      </c>
      <c r="C158" s="48" t="s">
        <v>24</v>
      </c>
      <c r="D158" s="26">
        <v>0</v>
      </c>
      <c r="E158" s="26">
        <v>0</v>
      </c>
      <c r="F158" s="26">
        <v>0</v>
      </c>
      <c r="G158" s="26">
        <v>0</v>
      </c>
      <c r="H158" s="26">
        <v>0</v>
      </c>
      <c r="I158" s="26">
        <v>0</v>
      </c>
      <c r="J158" s="26">
        <v>0</v>
      </c>
      <c r="K158" s="26">
        <v>0</v>
      </c>
      <c r="L158" s="26">
        <v>0</v>
      </c>
      <c r="M158" s="26">
        <v>0</v>
      </c>
      <c r="N158" s="26">
        <v>0</v>
      </c>
      <c r="O158" s="28" t="str">
        <f t="shared" si="101"/>
        <v>-</v>
      </c>
      <c r="P158" s="26">
        <v>0</v>
      </c>
      <c r="Q158" s="26">
        <v>0</v>
      </c>
      <c r="R158" s="26">
        <v>0</v>
      </c>
      <c r="S158" s="26">
        <v>0</v>
      </c>
      <c r="T158" s="26">
        <v>0</v>
      </c>
      <c r="U158" s="26">
        <v>0</v>
      </c>
      <c r="V158" s="26">
        <v>0</v>
      </c>
      <c r="W158" s="26">
        <v>0</v>
      </c>
      <c r="X158" s="30" t="s">
        <v>25</v>
      </c>
    </row>
    <row r="159" spans="1:24" x14ac:dyDescent="0.25">
      <c r="A159" s="47" t="s">
        <v>172</v>
      </c>
      <c r="B159" s="24" t="s">
        <v>173</v>
      </c>
      <c r="C159" s="48" t="s">
        <v>24</v>
      </c>
      <c r="D159" s="26">
        <v>0</v>
      </c>
      <c r="E159" s="26">
        <v>0</v>
      </c>
      <c r="F159" s="26">
        <v>0</v>
      </c>
      <c r="G159" s="26">
        <v>0</v>
      </c>
      <c r="H159" s="26">
        <v>0</v>
      </c>
      <c r="I159" s="26">
        <v>0</v>
      </c>
      <c r="J159" s="26">
        <v>0</v>
      </c>
      <c r="K159" s="26">
        <v>0</v>
      </c>
      <c r="L159" s="26">
        <v>0</v>
      </c>
      <c r="M159" s="26">
        <v>0</v>
      </c>
      <c r="N159" s="26">
        <v>0</v>
      </c>
      <c r="O159" s="28" t="str">
        <f t="shared" si="101"/>
        <v>-</v>
      </c>
      <c r="P159" s="26">
        <v>0</v>
      </c>
      <c r="Q159" s="26">
        <v>0</v>
      </c>
      <c r="R159" s="26">
        <v>0</v>
      </c>
      <c r="S159" s="26">
        <v>0</v>
      </c>
      <c r="T159" s="26">
        <v>0</v>
      </c>
      <c r="U159" s="26">
        <v>0</v>
      </c>
      <c r="V159" s="26">
        <v>0</v>
      </c>
      <c r="W159" s="26">
        <v>0</v>
      </c>
      <c r="X159" s="30" t="s">
        <v>25</v>
      </c>
    </row>
    <row r="160" spans="1:24" ht="31.5" x14ac:dyDescent="0.25">
      <c r="A160" s="47" t="s">
        <v>174</v>
      </c>
      <c r="B160" s="24" t="s">
        <v>175</v>
      </c>
      <c r="C160" s="48" t="s">
        <v>24</v>
      </c>
      <c r="D160" s="26">
        <v>0</v>
      </c>
      <c r="E160" s="26">
        <v>0</v>
      </c>
      <c r="F160" s="26">
        <v>0</v>
      </c>
      <c r="G160" s="26">
        <v>0</v>
      </c>
      <c r="H160" s="26">
        <v>0</v>
      </c>
      <c r="I160" s="26">
        <v>0</v>
      </c>
      <c r="J160" s="26">
        <v>0</v>
      </c>
      <c r="K160" s="26">
        <v>0</v>
      </c>
      <c r="L160" s="26">
        <v>0</v>
      </c>
      <c r="M160" s="26">
        <v>0</v>
      </c>
      <c r="N160" s="26">
        <v>0</v>
      </c>
      <c r="O160" s="28" t="str">
        <f t="shared" si="101"/>
        <v>-</v>
      </c>
      <c r="P160" s="26">
        <v>0</v>
      </c>
      <c r="Q160" s="26">
        <v>0</v>
      </c>
      <c r="R160" s="26">
        <v>0</v>
      </c>
      <c r="S160" s="26">
        <v>0</v>
      </c>
      <c r="T160" s="26">
        <v>0</v>
      </c>
      <c r="U160" s="26">
        <v>0</v>
      </c>
      <c r="V160" s="26">
        <v>0</v>
      </c>
      <c r="W160" s="26">
        <v>0</v>
      </c>
      <c r="X160" s="30" t="s">
        <v>25</v>
      </c>
    </row>
    <row r="161" spans="1:24" ht="31.5" x14ac:dyDescent="0.25">
      <c r="A161" s="47" t="s">
        <v>176</v>
      </c>
      <c r="B161" s="24" t="s">
        <v>118</v>
      </c>
      <c r="C161" s="48" t="s">
        <v>24</v>
      </c>
      <c r="D161" s="26">
        <v>0</v>
      </c>
      <c r="E161" s="26">
        <v>0</v>
      </c>
      <c r="F161" s="26">
        <v>0</v>
      </c>
      <c r="G161" s="26">
        <v>0</v>
      </c>
      <c r="H161" s="26">
        <v>0</v>
      </c>
      <c r="I161" s="26">
        <v>0</v>
      </c>
      <c r="J161" s="26">
        <v>0</v>
      </c>
      <c r="K161" s="26">
        <v>0</v>
      </c>
      <c r="L161" s="26">
        <v>0</v>
      </c>
      <c r="M161" s="26">
        <v>0</v>
      </c>
      <c r="N161" s="26">
        <v>0</v>
      </c>
      <c r="O161" s="28" t="str">
        <f t="shared" si="101"/>
        <v>-</v>
      </c>
      <c r="P161" s="26">
        <v>0</v>
      </c>
      <c r="Q161" s="26">
        <v>0</v>
      </c>
      <c r="R161" s="26">
        <v>0</v>
      </c>
      <c r="S161" s="26">
        <v>0</v>
      </c>
      <c r="T161" s="26">
        <v>0</v>
      </c>
      <c r="U161" s="26">
        <v>0</v>
      </c>
      <c r="V161" s="26">
        <v>0</v>
      </c>
      <c r="W161" s="26">
        <v>0</v>
      </c>
      <c r="X161" s="30" t="s">
        <v>25</v>
      </c>
    </row>
    <row r="162" spans="1:24" ht="31.5" x14ac:dyDescent="0.25">
      <c r="A162" s="47" t="s">
        <v>177</v>
      </c>
      <c r="B162" s="24" t="s">
        <v>178</v>
      </c>
      <c r="C162" s="48" t="s">
        <v>24</v>
      </c>
      <c r="D162" s="26">
        <v>0</v>
      </c>
      <c r="E162" s="26">
        <v>0</v>
      </c>
      <c r="F162" s="26">
        <v>0</v>
      </c>
      <c r="G162" s="26">
        <v>0</v>
      </c>
      <c r="H162" s="26">
        <v>0</v>
      </c>
      <c r="I162" s="26">
        <v>0</v>
      </c>
      <c r="J162" s="26">
        <v>0</v>
      </c>
      <c r="K162" s="26">
        <v>0</v>
      </c>
      <c r="L162" s="26">
        <v>0</v>
      </c>
      <c r="M162" s="26">
        <v>0</v>
      </c>
      <c r="N162" s="26">
        <v>0</v>
      </c>
      <c r="O162" s="28" t="str">
        <f t="shared" si="101"/>
        <v>-</v>
      </c>
      <c r="P162" s="26">
        <v>0</v>
      </c>
      <c r="Q162" s="26">
        <v>0</v>
      </c>
      <c r="R162" s="26">
        <v>0</v>
      </c>
      <c r="S162" s="26">
        <v>0</v>
      </c>
      <c r="T162" s="26">
        <v>0</v>
      </c>
      <c r="U162" s="26">
        <v>0</v>
      </c>
      <c r="V162" s="26">
        <v>0</v>
      </c>
      <c r="W162" s="26">
        <v>0</v>
      </c>
      <c r="X162" s="30" t="s">
        <v>25</v>
      </c>
    </row>
    <row r="163" spans="1:24" x14ac:dyDescent="0.25">
      <c r="A163" s="47" t="s">
        <v>179</v>
      </c>
      <c r="B163" s="24" t="s">
        <v>180</v>
      </c>
      <c r="C163" s="48" t="s">
        <v>24</v>
      </c>
      <c r="D163" s="26">
        <v>0</v>
      </c>
      <c r="E163" s="26">
        <v>0</v>
      </c>
      <c r="F163" s="26">
        <v>0</v>
      </c>
      <c r="G163" s="26">
        <v>0</v>
      </c>
      <c r="H163" s="26">
        <v>0</v>
      </c>
      <c r="I163" s="26">
        <v>0</v>
      </c>
      <c r="J163" s="26">
        <v>0</v>
      </c>
      <c r="K163" s="26">
        <v>0</v>
      </c>
      <c r="L163" s="26">
        <v>0</v>
      </c>
      <c r="M163" s="26">
        <v>0</v>
      </c>
      <c r="N163" s="26">
        <v>0</v>
      </c>
      <c r="O163" s="28" t="str">
        <f t="shared" si="101"/>
        <v>-</v>
      </c>
      <c r="P163" s="26">
        <v>0</v>
      </c>
      <c r="Q163" s="26">
        <v>0</v>
      </c>
      <c r="R163" s="26">
        <v>0</v>
      </c>
      <c r="S163" s="26">
        <v>0</v>
      </c>
      <c r="T163" s="26">
        <v>0</v>
      </c>
      <c r="U163" s="26">
        <v>0</v>
      </c>
      <c r="V163" s="26">
        <v>0</v>
      </c>
      <c r="W163" s="26">
        <v>0</v>
      </c>
      <c r="X163" s="30" t="s">
        <v>25</v>
      </c>
    </row>
    <row r="164" spans="1:24" ht="31.5" x14ac:dyDescent="0.25">
      <c r="A164" s="47" t="s">
        <v>181</v>
      </c>
      <c r="B164" s="24" t="s">
        <v>182</v>
      </c>
      <c r="C164" s="48" t="s">
        <v>24</v>
      </c>
      <c r="D164" s="26">
        <v>0</v>
      </c>
      <c r="E164" s="26">
        <v>0</v>
      </c>
      <c r="F164" s="26">
        <v>0</v>
      </c>
      <c r="G164" s="26">
        <v>0</v>
      </c>
      <c r="H164" s="26">
        <v>0</v>
      </c>
      <c r="I164" s="26">
        <v>0</v>
      </c>
      <c r="J164" s="26">
        <v>0</v>
      </c>
      <c r="K164" s="26">
        <v>0</v>
      </c>
      <c r="L164" s="26">
        <v>0</v>
      </c>
      <c r="M164" s="26">
        <v>0</v>
      </c>
      <c r="N164" s="26">
        <v>0</v>
      </c>
      <c r="O164" s="28" t="str">
        <f t="shared" si="101"/>
        <v>-</v>
      </c>
      <c r="P164" s="26">
        <v>0</v>
      </c>
      <c r="Q164" s="26">
        <v>0</v>
      </c>
      <c r="R164" s="26">
        <v>0</v>
      </c>
      <c r="S164" s="26">
        <v>0</v>
      </c>
      <c r="T164" s="26">
        <v>0</v>
      </c>
      <c r="U164" s="26">
        <v>0</v>
      </c>
      <c r="V164" s="26">
        <v>0</v>
      </c>
      <c r="W164" s="26">
        <v>0</v>
      </c>
      <c r="X164" s="30" t="s">
        <v>25</v>
      </c>
    </row>
    <row r="165" spans="1:24" ht="31.5" x14ac:dyDescent="0.25">
      <c r="A165" s="47" t="s">
        <v>183</v>
      </c>
      <c r="B165" s="24" t="s">
        <v>184</v>
      </c>
      <c r="C165" s="48" t="s">
        <v>24</v>
      </c>
      <c r="D165" s="26">
        <v>0</v>
      </c>
      <c r="E165" s="26">
        <v>0</v>
      </c>
      <c r="F165" s="26">
        <v>0</v>
      </c>
      <c r="G165" s="26">
        <v>0</v>
      </c>
      <c r="H165" s="26">
        <v>0</v>
      </c>
      <c r="I165" s="26">
        <v>0</v>
      </c>
      <c r="J165" s="26">
        <v>0</v>
      </c>
      <c r="K165" s="26">
        <v>0</v>
      </c>
      <c r="L165" s="26">
        <v>0</v>
      </c>
      <c r="M165" s="26">
        <v>0</v>
      </c>
      <c r="N165" s="26">
        <v>0</v>
      </c>
      <c r="O165" s="28" t="str">
        <f t="shared" si="101"/>
        <v>-</v>
      </c>
      <c r="P165" s="26">
        <v>0</v>
      </c>
      <c r="Q165" s="26">
        <v>0</v>
      </c>
      <c r="R165" s="26">
        <v>0</v>
      </c>
      <c r="S165" s="26">
        <v>0</v>
      </c>
      <c r="T165" s="26">
        <v>0</v>
      </c>
      <c r="U165" s="26">
        <v>0</v>
      </c>
      <c r="V165" s="26">
        <v>0</v>
      </c>
      <c r="W165" s="26">
        <v>0</v>
      </c>
      <c r="X165" s="30" t="s">
        <v>25</v>
      </c>
    </row>
    <row r="166" spans="1:24" x14ac:dyDescent="0.25">
      <c r="A166" s="47" t="s">
        <v>185</v>
      </c>
      <c r="B166" s="24" t="s">
        <v>180</v>
      </c>
      <c r="C166" s="48" t="s">
        <v>24</v>
      </c>
      <c r="D166" s="26">
        <v>0</v>
      </c>
      <c r="E166" s="26">
        <v>0</v>
      </c>
      <c r="F166" s="26">
        <v>0</v>
      </c>
      <c r="G166" s="26">
        <v>0</v>
      </c>
      <c r="H166" s="26">
        <v>0</v>
      </c>
      <c r="I166" s="26">
        <v>0</v>
      </c>
      <c r="J166" s="26">
        <v>0</v>
      </c>
      <c r="K166" s="26">
        <v>0</v>
      </c>
      <c r="L166" s="26">
        <v>0</v>
      </c>
      <c r="M166" s="26">
        <v>0</v>
      </c>
      <c r="N166" s="26">
        <v>0</v>
      </c>
      <c r="O166" s="28" t="str">
        <f t="shared" si="101"/>
        <v>-</v>
      </c>
      <c r="P166" s="26">
        <v>0</v>
      </c>
      <c r="Q166" s="26">
        <v>0</v>
      </c>
      <c r="R166" s="26">
        <v>0</v>
      </c>
      <c r="S166" s="26">
        <v>0</v>
      </c>
      <c r="T166" s="26">
        <v>0</v>
      </c>
      <c r="U166" s="26">
        <v>0</v>
      </c>
      <c r="V166" s="26">
        <v>0</v>
      </c>
      <c r="W166" s="26">
        <v>0</v>
      </c>
      <c r="X166" s="30" t="s">
        <v>25</v>
      </c>
    </row>
    <row r="167" spans="1:24" ht="31.5" x14ac:dyDescent="0.25">
      <c r="A167" s="47" t="s">
        <v>186</v>
      </c>
      <c r="B167" s="24" t="s">
        <v>182</v>
      </c>
      <c r="C167" s="48" t="s">
        <v>24</v>
      </c>
      <c r="D167" s="26">
        <v>0</v>
      </c>
      <c r="E167" s="26">
        <v>0</v>
      </c>
      <c r="F167" s="26">
        <v>0</v>
      </c>
      <c r="G167" s="26">
        <v>0</v>
      </c>
      <c r="H167" s="26">
        <v>0</v>
      </c>
      <c r="I167" s="26">
        <v>0</v>
      </c>
      <c r="J167" s="26">
        <v>0</v>
      </c>
      <c r="K167" s="26">
        <v>0</v>
      </c>
      <c r="L167" s="26">
        <v>0</v>
      </c>
      <c r="M167" s="26">
        <v>0</v>
      </c>
      <c r="N167" s="26">
        <v>0</v>
      </c>
      <c r="O167" s="28" t="str">
        <f t="shared" si="101"/>
        <v>-</v>
      </c>
      <c r="P167" s="26">
        <v>0</v>
      </c>
      <c r="Q167" s="26">
        <v>0</v>
      </c>
      <c r="R167" s="26">
        <v>0</v>
      </c>
      <c r="S167" s="26">
        <v>0</v>
      </c>
      <c r="T167" s="26">
        <v>0</v>
      </c>
      <c r="U167" s="26">
        <v>0</v>
      </c>
      <c r="V167" s="26">
        <v>0</v>
      </c>
      <c r="W167" s="26">
        <v>0</v>
      </c>
      <c r="X167" s="30" t="s">
        <v>25</v>
      </c>
    </row>
    <row r="168" spans="1:24" ht="31.5" x14ac:dyDescent="0.25">
      <c r="A168" s="47" t="s">
        <v>187</v>
      </c>
      <c r="B168" s="24" t="s">
        <v>184</v>
      </c>
      <c r="C168" s="48" t="s">
        <v>24</v>
      </c>
      <c r="D168" s="26">
        <v>0</v>
      </c>
      <c r="E168" s="26">
        <v>0</v>
      </c>
      <c r="F168" s="26">
        <v>0</v>
      </c>
      <c r="G168" s="26">
        <v>0</v>
      </c>
      <c r="H168" s="26">
        <v>0</v>
      </c>
      <c r="I168" s="26">
        <v>0</v>
      </c>
      <c r="J168" s="26">
        <v>0</v>
      </c>
      <c r="K168" s="26">
        <v>0</v>
      </c>
      <c r="L168" s="26">
        <v>0</v>
      </c>
      <c r="M168" s="26">
        <v>0</v>
      </c>
      <c r="N168" s="26">
        <v>0</v>
      </c>
      <c r="O168" s="28" t="str">
        <f t="shared" si="101"/>
        <v>-</v>
      </c>
      <c r="P168" s="26">
        <v>0</v>
      </c>
      <c r="Q168" s="26">
        <v>0</v>
      </c>
      <c r="R168" s="26">
        <v>0</v>
      </c>
      <c r="S168" s="26">
        <v>0</v>
      </c>
      <c r="T168" s="26">
        <v>0</v>
      </c>
      <c r="U168" s="26">
        <v>0</v>
      </c>
      <c r="V168" s="26">
        <v>0</v>
      </c>
      <c r="W168" s="26">
        <v>0</v>
      </c>
      <c r="X168" s="30" t="s">
        <v>25</v>
      </c>
    </row>
    <row r="169" spans="1:24" x14ac:dyDescent="0.25">
      <c r="A169" s="47" t="s">
        <v>188</v>
      </c>
      <c r="B169" s="24" t="s">
        <v>189</v>
      </c>
      <c r="C169" s="48" t="s">
        <v>24</v>
      </c>
      <c r="D169" s="26">
        <v>0</v>
      </c>
      <c r="E169" s="26">
        <v>0</v>
      </c>
      <c r="F169" s="26">
        <v>0</v>
      </c>
      <c r="G169" s="26">
        <v>0</v>
      </c>
      <c r="H169" s="26">
        <v>0</v>
      </c>
      <c r="I169" s="26">
        <v>0</v>
      </c>
      <c r="J169" s="26">
        <v>0</v>
      </c>
      <c r="K169" s="26">
        <v>0</v>
      </c>
      <c r="L169" s="26">
        <v>0</v>
      </c>
      <c r="M169" s="26">
        <v>0</v>
      </c>
      <c r="N169" s="26">
        <v>0</v>
      </c>
      <c r="O169" s="28" t="str">
        <f t="shared" si="101"/>
        <v>-</v>
      </c>
      <c r="P169" s="26">
        <v>0</v>
      </c>
      <c r="Q169" s="26">
        <v>0</v>
      </c>
      <c r="R169" s="26">
        <v>0</v>
      </c>
      <c r="S169" s="26">
        <v>0</v>
      </c>
      <c r="T169" s="26">
        <v>0</v>
      </c>
      <c r="U169" s="26">
        <v>0</v>
      </c>
      <c r="V169" s="26">
        <v>0</v>
      </c>
      <c r="W169" s="26">
        <v>0</v>
      </c>
      <c r="X169" s="30" t="s">
        <v>25</v>
      </c>
    </row>
    <row r="170" spans="1:24" ht="31.5" x14ac:dyDescent="0.25">
      <c r="A170" s="47" t="s">
        <v>190</v>
      </c>
      <c r="B170" s="24" t="s">
        <v>191</v>
      </c>
      <c r="C170" s="48" t="s">
        <v>24</v>
      </c>
      <c r="D170" s="26">
        <v>0</v>
      </c>
      <c r="E170" s="26">
        <v>0</v>
      </c>
      <c r="F170" s="26">
        <v>0</v>
      </c>
      <c r="G170" s="26">
        <v>0</v>
      </c>
      <c r="H170" s="26">
        <v>0</v>
      </c>
      <c r="I170" s="26">
        <v>0</v>
      </c>
      <c r="J170" s="26">
        <v>0</v>
      </c>
      <c r="K170" s="26">
        <v>0</v>
      </c>
      <c r="L170" s="26">
        <v>0</v>
      </c>
      <c r="M170" s="26">
        <v>0</v>
      </c>
      <c r="N170" s="26">
        <v>0</v>
      </c>
      <c r="O170" s="28" t="str">
        <f t="shared" si="101"/>
        <v>-</v>
      </c>
      <c r="P170" s="26">
        <v>0</v>
      </c>
      <c r="Q170" s="26">
        <v>0</v>
      </c>
      <c r="R170" s="26">
        <v>0</v>
      </c>
      <c r="S170" s="26">
        <v>0</v>
      </c>
      <c r="T170" s="26">
        <v>0</v>
      </c>
      <c r="U170" s="26">
        <v>0</v>
      </c>
      <c r="V170" s="26">
        <v>0</v>
      </c>
      <c r="W170" s="26">
        <v>0</v>
      </c>
      <c r="X170" s="30" t="s">
        <v>25</v>
      </c>
    </row>
    <row r="171" spans="1:24" x14ac:dyDescent="0.25">
      <c r="A171" s="47" t="s">
        <v>192</v>
      </c>
      <c r="B171" s="24" t="s">
        <v>193</v>
      </c>
      <c r="C171" s="48" t="s">
        <v>24</v>
      </c>
      <c r="D171" s="26">
        <v>0</v>
      </c>
      <c r="E171" s="26">
        <v>0</v>
      </c>
      <c r="F171" s="26">
        <v>0</v>
      </c>
      <c r="G171" s="26">
        <v>0</v>
      </c>
      <c r="H171" s="26">
        <v>0</v>
      </c>
      <c r="I171" s="26">
        <v>0</v>
      </c>
      <c r="J171" s="26">
        <v>0</v>
      </c>
      <c r="K171" s="26">
        <v>0</v>
      </c>
      <c r="L171" s="26">
        <v>0</v>
      </c>
      <c r="M171" s="26">
        <v>0</v>
      </c>
      <c r="N171" s="26">
        <v>0</v>
      </c>
      <c r="O171" s="28" t="str">
        <f t="shared" si="101"/>
        <v>-</v>
      </c>
      <c r="P171" s="26">
        <v>0</v>
      </c>
      <c r="Q171" s="26">
        <v>0</v>
      </c>
      <c r="R171" s="26">
        <v>0</v>
      </c>
      <c r="S171" s="26">
        <v>0</v>
      </c>
      <c r="T171" s="26">
        <v>0</v>
      </c>
      <c r="U171" s="26">
        <v>0</v>
      </c>
      <c r="V171" s="26">
        <v>0</v>
      </c>
      <c r="W171" s="26">
        <v>0</v>
      </c>
      <c r="X171" s="30" t="s">
        <v>25</v>
      </c>
    </row>
    <row r="172" spans="1:24" x14ac:dyDescent="0.25">
      <c r="A172" s="47" t="s">
        <v>194</v>
      </c>
      <c r="B172" s="24" t="s">
        <v>195</v>
      </c>
      <c r="C172" s="48" t="s">
        <v>24</v>
      </c>
      <c r="D172" s="26">
        <v>0</v>
      </c>
      <c r="E172" s="26">
        <v>0</v>
      </c>
      <c r="F172" s="26">
        <v>0</v>
      </c>
      <c r="G172" s="26">
        <v>0</v>
      </c>
      <c r="H172" s="26">
        <v>0</v>
      </c>
      <c r="I172" s="26">
        <v>0</v>
      </c>
      <c r="J172" s="26">
        <v>0</v>
      </c>
      <c r="K172" s="26">
        <v>0</v>
      </c>
      <c r="L172" s="26">
        <v>0</v>
      </c>
      <c r="M172" s="26">
        <v>0</v>
      </c>
      <c r="N172" s="26">
        <v>0</v>
      </c>
      <c r="O172" s="28" t="str">
        <f t="shared" si="101"/>
        <v>-</v>
      </c>
      <c r="P172" s="26">
        <v>0</v>
      </c>
      <c r="Q172" s="26">
        <v>0</v>
      </c>
      <c r="R172" s="26">
        <v>0</v>
      </c>
      <c r="S172" s="26">
        <v>0</v>
      </c>
      <c r="T172" s="26">
        <v>0</v>
      </c>
      <c r="U172" s="26">
        <v>0</v>
      </c>
      <c r="V172" s="26">
        <v>0</v>
      </c>
      <c r="W172" s="26">
        <v>0</v>
      </c>
      <c r="X172" s="30" t="s">
        <v>25</v>
      </c>
    </row>
    <row r="173" spans="1:24" x14ac:dyDescent="0.25">
      <c r="A173" s="47" t="s">
        <v>196</v>
      </c>
      <c r="B173" s="24" t="s">
        <v>197</v>
      </c>
      <c r="C173" s="48" t="s">
        <v>24</v>
      </c>
      <c r="D173" s="26">
        <v>0</v>
      </c>
      <c r="E173" s="26">
        <v>0</v>
      </c>
      <c r="F173" s="26">
        <v>0</v>
      </c>
      <c r="G173" s="26">
        <v>0</v>
      </c>
      <c r="H173" s="26">
        <v>0</v>
      </c>
      <c r="I173" s="26">
        <v>0</v>
      </c>
      <c r="J173" s="26">
        <v>0</v>
      </c>
      <c r="K173" s="26">
        <v>0</v>
      </c>
      <c r="L173" s="26">
        <v>0</v>
      </c>
      <c r="M173" s="26">
        <v>0</v>
      </c>
      <c r="N173" s="26">
        <v>0</v>
      </c>
      <c r="O173" s="28" t="str">
        <f t="shared" si="101"/>
        <v>-</v>
      </c>
      <c r="P173" s="26">
        <v>0</v>
      </c>
      <c r="Q173" s="26">
        <v>0</v>
      </c>
      <c r="R173" s="26">
        <v>0</v>
      </c>
      <c r="S173" s="26">
        <v>0</v>
      </c>
      <c r="T173" s="26">
        <v>0</v>
      </c>
      <c r="U173" s="26">
        <v>0</v>
      </c>
      <c r="V173" s="26">
        <v>0</v>
      </c>
      <c r="W173" s="26">
        <v>0</v>
      </c>
      <c r="X173" s="30" t="s">
        <v>25</v>
      </c>
    </row>
    <row r="174" spans="1:24" ht="31.5" x14ac:dyDescent="0.25">
      <c r="A174" s="47" t="s">
        <v>198</v>
      </c>
      <c r="B174" s="24" t="s">
        <v>128</v>
      </c>
      <c r="C174" s="48" t="s">
        <v>24</v>
      </c>
      <c r="D174" s="26">
        <v>0</v>
      </c>
      <c r="E174" s="26">
        <v>0</v>
      </c>
      <c r="F174" s="26">
        <v>0</v>
      </c>
      <c r="G174" s="26">
        <v>0</v>
      </c>
      <c r="H174" s="26">
        <v>0</v>
      </c>
      <c r="I174" s="26">
        <v>0</v>
      </c>
      <c r="J174" s="26">
        <v>0</v>
      </c>
      <c r="K174" s="26">
        <v>0</v>
      </c>
      <c r="L174" s="26">
        <v>0</v>
      </c>
      <c r="M174" s="26">
        <v>0</v>
      </c>
      <c r="N174" s="26">
        <v>0</v>
      </c>
      <c r="O174" s="28" t="str">
        <f t="shared" si="101"/>
        <v>-</v>
      </c>
      <c r="P174" s="26">
        <v>0</v>
      </c>
      <c r="Q174" s="26">
        <v>0</v>
      </c>
      <c r="R174" s="26">
        <v>0</v>
      </c>
      <c r="S174" s="26">
        <v>0</v>
      </c>
      <c r="T174" s="26">
        <v>0</v>
      </c>
      <c r="U174" s="26">
        <v>0</v>
      </c>
      <c r="V174" s="26">
        <v>0</v>
      </c>
      <c r="W174" s="26">
        <v>0</v>
      </c>
      <c r="X174" s="30" t="s">
        <v>25</v>
      </c>
    </row>
    <row r="175" spans="1:24" x14ac:dyDescent="0.25">
      <c r="A175" s="47" t="s">
        <v>199</v>
      </c>
      <c r="B175" s="24" t="s">
        <v>200</v>
      </c>
      <c r="C175" s="48" t="s">
        <v>24</v>
      </c>
      <c r="D175" s="26">
        <v>0</v>
      </c>
      <c r="E175" s="26">
        <v>0</v>
      </c>
      <c r="F175" s="26">
        <v>0</v>
      </c>
      <c r="G175" s="26">
        <v>0</v>
      </c>
      <c r="H175" s="26">
        <v>0</v>
      </c>
      <c r="I175" s="26">
        <v>0</v>
      </c>
      <c r="J175" s="26">
        <v>0</v>
      </c>
      <c r="K175" s="26">
        <v>0</v>
      </c>
      <c r="L175" s="26">
        <v>0</v>
      </c>
      <c r="M175" s="26">
        <v>0</v>
      </c>
      <c r="N175" s="26">
        <v>0</v>
      </c>
      <c r="O175" s="28" t="str">
        <f t="shared" si="101"/>
        <v>-</v>
      </c>
      <c r="P175" s="26">
        <v>0</v>
      </c>
      <c r="Q175" s="26">
        <v>0</v>
      </c>
      <c r="R175" s="26">
        <v>0</v>
      </c>
      <c r="S175" s="26">
        <v>0</v>
      </c>
      <c r="T175" s="26">
        <v>0</v>
      </c>
      <c r="U175" s="26">
        <v>0</v>
      </c>
      <c r="V175" s="26">
        <v>0</v>
      </c>
      <c r="W175" s="26">
        <v>0</v>
      </c>
      <c r="X175" s="30" t="s">
        <v>25</v>
      </c>
    </row>
    <row r="176" spans="1:24" ht="47.25" x14ac:dyDescent="0.25">
      <c r="A176" s="47" t="s">
        <v>201</v>
      </c>
      <c r="B176" s="24" t="s">
        <v>202</v>
      </c>
      <c r="C176" s="48" t="s">
        <v>24</v>
      </c>
      <c r="D176" s="51">
        <f>D177+D183+D190+D197+D198</f>
        <v>47.276317670085803</v>
      </c>
      <c r="E176" s="51">
        <f t="shared" ref="E176:M176" si="110">E177+E183+E190+E197+E198</f>
        <v>0</v>
      </c>
      <c r="F176" s="51">
        <f t="shared" si="110"/>
        <v>0</v>
      </c>
      <c r="G176" s="51">
        <f t="shared" si="110"/>
        <v>0</v>
      </c>
      <c r="H176" s="51">
        <f t="shared" si="110"/>
        <v>47.276317670085803</v>
      </c>
      <c r="I176" s="51">
        <f t="shared" si="110"/>
        <v>47.276317659999997</v>
      </c>
      <c r="J176" s="51">
        <f t="shared" si="110"/>
        <v>0</v>
      </c>
      <c r="K176" s="51">
        <f t="shared" si="110"/>
        <v>0</v>
      </c>
      <c r="L176" s="51">
        <f t="shared" si="110"/>
        <v>0</v>
      </c>
      <c r="M176" s="51">
        <f t="shared" si="110"/>
        <v>47.276317659999997</v>
      </c>
      <c r="N176" s="26">
        <v>0</v>
      </c>
      <c r="O176" s="28">
        <f t="shared" si="101"/>
        <v>0</v>
      </c>
      <c r="P176" s="26">
        <v>0</v>
      </c>
      <c r="Q176" s="26">
        <v>0</v>
      </c>
      <c r="R176" s="26">
        <v>0</v>
      </c>
      <c r="S176" s="26">
        <v>0</v>
      </c>
      <c r="T176" s="26">
        <v>0</v>
      </c>
      <c r="U176" s="26">
        <v>0</v>
      </c>
      <c r="V176" s="26">
        <v>0</v>
      </c>
      <c r="W176" s="26">
        <v>0</v>
      </c>
      <c r="X176" s="30" t="s">
        <v>25</v>
      </c>
    </row>
    <row r="177" spans="1:24" x14ac:dyDescent="0.25">
      <c r="A177" s="47" t="s">
        <v>203</v>
      </c>
      <c r="B177" s="24" t="s">
        <v>204</v>
      </c>
      <c r="C177" s="48" t="s">
        <v>24</v>
      </c>
      <c r="D177" s="51">
        <v>0</v>
      </c>
      <c r="E177" s="51">
        <v>0</v>
      </c>
      <c r="F177" s="51">
        <v>0</v>
      </c>
      <c r="G177" s="51">
        <v>0</v>
      </c>
      <c r="H177" s="51">
        <v>0</v>
      </c>
      <c r="I177" s="51">
        <v>0</v>
      </c>
      <c r="J177" s="51">
        <v>0</v>
      </c>
      <c r="K177" s="51">
        <v>0</v>
      </c>
      <c r="L177" s="51">
        <v>0</v>
      </c>
      <c r="M177" s="51">
        <v>0</v>
      </c>
      <c r="N177" s="26">
        <v>0</v>
      </c>
      <c r="O177" s="28" t="str">
        <f t="shared" si="101"/>
        <v>-</v>
      </c>
      <c r="P177" s="26">
        <v>0</v>
      </c>
      <c r="Q177" s="26">
        <v>0</v>
      </c>
      <c r="R177" s="26">
        <v>0</v>
      </c>
      <c r="S177" s="26">
        <v>0</v>
      </c>
      <c r="T177" s="26">
        <v>0</v>
      </c>
      <c r="U177" s="26">
        <v>0</v>
      </c>
      <c r="V177" s="26">
        <v>0</v>
      </c>
      <c r="W177" s="26">
        <v>0</v>
      </c>
      <c r="X177" s="30" t="s">
        <v>25</v>
      </c>
    </row>
    <row r="178" spans="1:24" x14ac:dyDescent="0.25">
      <c r="A178" s="47" t="s">
        <v>205</v>
      </c>
      <c r="B178" s="24" t="s">
        <v>206</v>
      </c>
      <c r="C178" s="48" t="s">
        <v>24</v>
      </c>
      <c r="D178" s="51">
        <v>0</v>
      </c>
      <c r="E178" s="51">
        <v>0</v>
      </c>
      <c r="F178" s="51">
        <v>0</v>
      </c>
      <c r="G178" s="51">
        <v>0</v>
      </c>
      <c r="H178" s="51">
        <v>0</v>
      </c>
      <c r="I178" s="51">
        <v>0</v>
      </c>
      <c r="J178" s="51">
        <v>0</v>
      </c>
      <c r="K178" s="51">
        <v>0</v>
      </c>
      <c r="L178" s="51">
        <v>0</v>
      </c>
      <c r="M178" s="51">
        <v>0</v>
      </c>
      <c r="N178" s="26">
        <v>0</v>
      </c>
      <c r="O178" s="28" t="str">
        <f t="shared" si="101"/>
        <v>-</v>
      </c>
      <c r="P178" s="26">
        <v>0</v>
      </c>
      <c r="Q178" s="26">
        <v>0</v>
      </c>
      <c r="R178" s="26">
        <v>0</v>
      </c>
      <c r="S178" s="26">
        <v>0</v>
      </c>
      <c r="T178" s="26">
        <v>0</v>
      </c>
      <c r="U178" s="26">
        <v>0</v>
      </c>
      <c r="V178" s="26">
        <v>0</v>
      </c>
      <c r="W178" s="26">
        <v>0</v>
      </c>
      <c r="X178" s="30" t="s">
        <v>25</v>
      </c>
    </row>
    <row r="179" spans="1:24" ht="31.5" x14ac:dyDescent="0.25">
      <c r="A179" s="47" t="s">
        <v>207</v>
      </c>
      <c r="B179" s="24" t="s">
        <v>208</v>
      </c>
      <c r="C179" s="48" t="s">
        <v>24</v>
      </c>
      <c r="D179" s="51">
        <v>0</v>
      </c>
      <c r="E179" s="51">
        <v>0</v>
      </c>
      <c r="F179" s="51">
        <v>0</v>
      </c>
      <c r="G179" s="51">
        <v>0</v>
      </c>
      <c r="H179" s="51">
        <v>0</v>
      </c>
      <c r="I179" s="51">
        <v>0</v>
      </c>
      <c r="J179" s="51">
        <v>0</v>
      </c>
      <c r="K179" s="51">
        <v>0</v>
      </c>
      <c r="L179" s="51">
        <v>0</v>
      </c>
      <c r="M179" s="51">
        <v>0</v>
      </c>
      <c r="N179" s="26">
        <v>0</v>
      </c>
      <c r="O179" s="28" t="str">
        <f t="shared" si="101"/>
        <v>-</v>
      </c>
      <c r="P179" s="26">
        <v>0</v>
      </c>
      <c r="Q179" s="26">
        <v>0</v>
      </c>
      <c r="R179" s="26">
        <v>0</v>
      </c>
      <c r="S179" s="26">
        <v>0</v>
      </c>
      <c r="T179" s="26">
        <v>0</v>
      </c>
      <c r="U179" s="26">
        <v>0</v>
      </c>
      <c r="V179" s="26">
        <v>0</v>
      </c>
      <c r="W179" s="26">
        <v>0</v>
      </c>
      <c r="X179" s="30" t="s">
        <v>25</v>
      </c>
    </row>
    <row r="180" spans="1:24" x14ac:dyDescent="0.25">
      <c r="A180" s="47" t="s">
        <v>209</v>
      </c>
      <c r="B180" s="24" t="s">
        <v>116</v>
      </c>
      <c r="C180" s="48" t="s">
        <v>24</v>
      </c>
      <c r="D180" s="51">
        <v>0</v>
      </c>
      <c r="E180" s="51">
        <v>0</v>
      </c>
      <c r="F180" s="51">
        <v>0</v>
      </c>
      <c r="G180" s="51">
        <v>0</v>
      </c>
      <c r="H180" s="51">
        <v>0</v>
      </c>
      <c r="I180" s="51">
        <v>0</v>
      </c>
      <c r="J180" s="51">
        <v>0</v>
      </c>
      <c r="K180" s="51">
        <v>0</v>
      </c>
      <c r="L180" s="51">
        <v>0</v>
      </c>
      <c r="M180" s="51">
        <v>0</v>
      </c>
      <c r="N180" s="26">
        <v>0</v>
      </c>
      <c r="O180" s="28" t="str">
        <f t="shared" si="101"/>
        <v>-</v>
      </c>
      <c r="P180" s="26">
        <v>0</v>
      </c>
      <c r="Q180" s="26">
        <v>0</v>
      </c>
      <c r="R180" s="26">
        <v>0</v>
      </c>
      <c r="S180" s="26">
        <v>0</v>
      </c>
      <c r="T180" s="26">
        <v>0</v>
      </c>
      <c r="U180" s="26">
        <v>0</v>
      </c>
      <c r="V180" s="26">
        <v>0</v>
      </c>
      <c r="W180" s="26">
        <v>0</v>
      </c>
      <c r="X180" s="30" t="s">
        <v>25</v>
      </c>
    </row>
    <row r="181" spans="1:24" ht="31.5" x14ac:dyDescent="0.25">
      <c r="A181" s="47" t="s">
        <v>210</v>
      </c>
      <c r="B181" s="24" t="s">
        <v>211</v>
      </c>
      <c r="C181" s="48" t="s">
        <v>24</v>
      </c>
      <c r="D181" s="51">
        <v>0</v>
      </c>
      <c r="E181" s="51">
        <v>0</v>
      </c>
      <c r="F181" s="51">
        <v>0</v>
      </c>
      <c r="G181" s="51">
        <v>0</v>
      </c>
      <c r="H181" s="51">
        <v>0</v>
      </c>
      <c r="I181" s="51">
        <v>0</v>
      </c>
      <c r="J181" s="51">
        <v>0</v>
      </c>
      <c r="K181" s="51">
        <v>0</v>
      </c>
      <c r="L181" s="51">
        <v>0</v>
      </c>
      <c r="M181" s="51">
        <v>0</v>
      </c>
      <c r="N181" s="26">
        <v>0</v>
      </c>
      <c r="O181" s="28" t="str">
        <f t="shared" si="101"/>
        <v>-</v>
      </c>
      <c r="P181" s="26">
        <v>0</v>
      </c>
      <c r="Q181" s="26">
        <v>0</v>
      </c>
      <c r="R181" s="26">
        <v>0</v>
      </c>
      <c r="S181" s="26">
        <v>0</v>
      </c>
      <c r="T181" s="26">
        <v>0</v>
      </c>
      <c r="U181" s="26">
        <v>0</v>
      </c>
      <c r="V181" s="26">
        <v>0</v>
      </c>
      <c r="W181" s="26">
        <v>0</v>
      </c>
      <c r="X181" s="30" t="s">
        <v>25</v>
      </c>
    </row>
    <row r="182" spans="1:24" x14ac:dyDescent="0.25">
      <c r="A182" s="47" t="s">
        <v>212</v>
      </c>
      <c r="B182" s="24" t="s">
        <v>213</v>
      </c>
      <c r="C182" s="48" t="s">
        <v>24</v>
      </c>
      <c r="D182" s="51">
        <v>0</v>
      </c>
      <c r="E182" s="51">
        <v>0</v>
      </c>
      <c r="F182" s="51">
        <v>0</v>
      </c>
      <c r="G182" s="51">
        <v>0</v>
      </c>
      <c r="H182" s="51">
        <v>0</v>
      </c>
      <c r="I182" s="51">
        <v>0</v>
      </c>
      <c r="J182" s="51">
        <v>0</v>
      </c>
      <c r="K182" s="51">
        <v>0</v>
      </c>
      <c r="L182" s="51">
        <v>0</v>
      </c>
      <c r="M182" s="51">
        <v>0</v>
      </c>
      <c r="N182" s="26">
        <v>0</v>
      </c>
      <c r="O182" s="28" t="str">
        <f t="shared" si="101"/>
        <v>-</v>
      </c>
      <c r="P182" s="26">
        <v>0</v>
      </c>
      <c r="Q182" s="26">
        <v>0</v>
      </c>
      <c r="R182" s="26">
        <v>0</v>
      </c>
      <c r="S182" s="26">
        <v>0</v>
      </c>
      <c r="T182" s="26">
        <v>0</v>
      </c>
      <c r="U182" s="26">
        <v>0</v>
      </c>
      <c r="V182" s="26">
        <v>0</v>
      </c>
      <c r="W182" s="26">
        <v>0</v>
      </c>
      <c r="X182" s="30" t="s">
        <v>25</v>
      </c>
    </row>
    <row r="183" spans="1:24" ht="31.5" x14ac:dyDescent="0.25">
      <c r="A183" s="47" t="s">
        <v>214</v>
      </c>
      <c r="B183" s="24" t="s">
        <v>215</v>
      </c>
      <c r="C183" s="48" t="s">
        <v>24</v>
      </c>
      <c r="D183" s="51">
        <v>0</v>
      </c>
      <c r="E183" s="51">
        <v>0</v>
      </c>
      <c r="F183" s="51">
        <v>0</v>
      </c>
      <c r="G183" s="51">
        <v>0</v>
      </c>
      <c r="H183" s="51">
        <v>0</v>
      </c>
      <c r="I183" s="51">
        <v>0</v>
      </c>
      <c r="J183" s="51">
        <v>0</v>
      </c>
      <c r="K183" s="51">
        <v>0</v>
      </c>
      <c r="L183" s="51">
        <v>0</v>
      </c>
      <c r="M183" s="51">
        <v>0</v>
      </c>
      <c r="N183" s="26">
        <v>0</v>
      </c>
      <c r="O183" s="28" t="str">
        <f t="shared" si="101"/>
        <v>-</v>
      </c>
      <c r="P183" s="26">
        <v>0</v>
      </c>
      <c r="Q183" s="26">
        <v>0</v>
      </c>
      <c r="R183" s="26">
        <v>0</v>
      </c>
      <c r="S183" s="26">
        <v>0</v>
      </c>
      <c r="T183" s="26">
        <v>0</v>
      </c>
      <c r="U183" s="26">
        <v>0</v>
      </c>
      <c r="V183" s="26">
        <v>0</v>
      </c>
      <c r="W183" s="26">
        <v>0</v>
      </c>
      <c r="X183" s="30" t="s">
        <v>25</v>
      </c>
    </row>
    <row r="184" spans="1:24" ht="31.5" x14ac:dyDescent="0.25">
      <c r="A184" s="47" t="s">
        <v>216</v>
      </c>
      <c r="B184" s="24" t="s">
        <v>217</v>
      </c>
      <c r="C184" s="48" t="s">
        <v>24</v>
      </c>
      <c r="D184" s="51">
        <v>0</v>
      </c>
      <c r="E184" s="51">
        <v>0</v>
      </c>
      <c r="F184" s="51">
        <v>0</v>
      </c>
      <c r="G184" s="51">
        <v>0</v>
      </c>
      <c r="H184" s="51">
        <v>0</v>
      </c>
      <c r="I184" s="51">
        <v>0</v>
      </c>
      <c r="J184" s="51">
        <v>0</v>
      </c>
      <c r="K184" s="51">
        <v>0</v>
      </c>
      <c r="L184" s="51">
        <v>0</v>
      </c>
      <c r="M184" s="51">
        <v>0</v>
      </c>
      <c r="N184" s="26">
        <v>0</v>
      </c>
      <c r="O184" s="28" t="str">
        <f t="shared" si="101"/>
        <v>-</v>
      </c>
      <c r="P184" s="26">
        <v>0</v>
      </c>
      <c r="Q184" s="26">
        <v>0</v>
      </c>
      <c r="R184" s="26">
        <v>0</v>
      </c>
      <c r="S184" s="26">
        <v>0</v>
      </c>
      <c r="T184" s="26">
        <v>0</v>
      </c>
      <c r="U184" s="26">
        <v>0</v>
      </c>
      <c r="V184" s="26">
        <v>0</v>
      </c>
      <c r="W184" s="26">
        <v>0</v>
      </c>
      <c r="X184" s="30" t="s">
        <v>25</v>
      </c>
    </row>
    <row r="185" spans="1:24" ht="31.5" x14ac:dyDescent="0.25">
      <c r="A185" s="47" t="s">
        <v>218</v>
      </c>
      <c r="B185" s="24" t="s">
        <v>219</v>
      </c>
      <c r="C185" s="48" t="s">
        <v>24</v>
      </c>
      <c r="D185" s="51">
        <v>0</v>
      </c>
      <c r="E185" s="51">
        <v>0</v>
      </c>
      <c r="F185" s="51">
        <v>0</v>
      </c>
      <c r="G185" s="51">
        <v>0</v>
      </c>
      <c r="H185" s="51">
        <v>0</v>
      </c>
      <c r="I185" s="51">
        <v>0</v>
      </c>
      <c r="J185" s="51">
        <v>0</v>
      </c>
      <c r="K185" s="51">
        <v>0</v>
      </c>
      <c r="L185" s="51">
        <v>0</v>
      </c>
      <c r="M185" s="51">
        <v>0</v>
      </c>
      <c r="N185" s="26">
        <v>0</v>
      </c>
      <c r="O185" s="28" t="str">
        <f t="shared" si="101"/>
        <v>-</v>
      </c>
      <c r="P185" s="26">
        <v>0</v>
      </c>
      <c r="Q185" s="26">
        <v>0</v>
      </c>
      <c r="R185" s="26">
        <v>0</v>
      </c>
      <c r="S185" s="26">
        <v>0</v>
      </c>
      <c r="T185" s="26">
        <v>0</v>
      </c>
      <c r="U185" s="26">
        <v>0</v>
      </c>
      <c r="V185" s="26">
        <v>0</v>
      </c>
      <c r="W185" s="26">
        <v>0</v>
      </c>
      <c r="X185" s="30" t="s">
        <v>25</v>
      </c>
    </row>
    <row r="186" spans="1:24" ht="31.5" x14ac:dyDescent="0.25">
      <c r="A186" s="47" t="s">
        <v>220</v>
      </c>
      <c r="B186" s="24" t="s">
        <v>118</v>
      </c>
      <c r="C186" s="48" t="s">
        <v>24</v>
      </c>
      <c r="D186" s="51">
        <v>0</v>
      </c>
      <c r="E186" s="51">
        <v>0</v>
      </c>
      <c r="F186" s="51">
        <v>0</v>
      </c>
      <c r="G186" s="51">
        <v>0</v>
      </c>
      <c r="H186" s="51">
        <v>0</v>
      </c>
      <c r="I186" s="51">
        <v>0</v>
      </c>
      <c r="J186" s="51">
        <v>0</v>
      </c>
      <c r="K186" s="51">
        <v>0</v>
      </c>
      <c r="L186" s="51">
        <v>0</v>
      </c>
      <c r="M186" s="51">
        <v>0</v>
      </c>
      <c r="N186" s="26">
        <v>0</v>
      </c>
      <c r="O186" s="28" t="str">
        <f t="shared" si="101"/>
        <v>-</v>
      </c>
      <c r="P186" s="26">
        <v>0</v>
      </c>
      <c r="Q186" s="26">
        <v>0</v>
      </c>
      <c r="R186" s="26">
        <v>0</v>
      </c>
      <c r="S186" s="26">
        <v>0</v>
      </c>
      <c r="T186" s="26">
        <v>0</v>
      </c>
      <c r="U186" s="26">
        <v>0</v>
      </c>
      <c r="V186" s="26">
        <v>0</v>
      </c>
      <c r="W186" s="26">
        <v>0</v>
      </c>
      <c r="X186" s="30" t="s">
        <v>25</v>
      </c>
    </row>
    <row r="187" spans="1:24" ht="31.5" x14ac:dyDescent="0.25">
      <c r="A187" s="47" t="s">
        <v>221</v>
      </c>
      <c r="B187" s="24" t="s">
        <v>222</v>
      </c>
      <c r="C187" s="48" t="s">
        <v>24</v>
      </c>
      <c r="D187" s="51">
        <v>0</v>
      </c>
      <c r="E187" s="51">
        <v>0</v>
      </c>
      <c r="F187" s="51">
        <v>0</v>
      </c>
      <c r="G187" s="51">
        <v>0</v>
      </c>
      <c r="H187" s="51">
        <v>0</v>
      </c>
      <c r="I187" s="51">
        <v>0</v>
      </c>
      <c r="J187" s="51">
        <v>0</v>
      </c>
      <c r="K187" s="51">
        <v>0</v>
      </c>
      <c r="L187" s="51">
        <v>0</v>
      </c>
      <c r="M187" s="51">
        <v>0</v>
      </c>
      <c r="N187" s="26">
        <v>0</v>
      </c>
      <c r="O187" s="28" t="str">
        <f t="shared" si="101"/>
        <v>-</v>
      </c>
      <c r="P187" s="26">
        <v>0</v>
      </c>
      <c r="Q187" s="26">
        <v>0</v>
      </c>
      <c r="R187" s="26">
        <v>0</v>
      </c>
      <c r="S187" s="26">
        <v>0</v>
      </c>
      <c r="T187" s="26">
        <v>0</v>
      </c>
      <c r="U187" s="26">
        <v>0</v>
      </c>
      <c r="V187" s="26">
        <v>0</v>
      </c>
      <c r="W187" s="26">
        <v>0</v>
      </c>
      <c r="X187" s="30" t="s">
        <v>25</v>
      </c>
    </row>
    <row r="188" spans="1:24" ht="31.5" x14ac:dyDescent="0.25">
      <c r="A188" s="47" t="s">
        <v>223</v>
      </c>
      <c r="B188" s="24" t="s">
        <v>224</v>
      </c>
      <c r="C188" s="48" t="s">
        <v>24</v>
      </c>
      <c r="D188" s="51">
        <v>0</v>
      </c>
      <c r="E188" s="51">
        <v>0</v>
      </c>
      <c r="F188" s="51">
        <v>0</v>
      </c>
      <c r="G188" s="51">
        <v>0</v>
      </c>
      <c r="H188" s="51">
        <v>0</v>
      </c>
      <c r="I188" s="51">
        <v>0</v>
      </c>
      <c r="J188" s="51">
        <v>0</v>
      </c>
      <c r="K188" s="51">
        <v>0</v>
      </c>
      <c r="L188" s="51">
        <v>0</v>
      </c>
      <c r="M188" s="51">
        <v>0</v>
      </c>
      <c r="N188" s="26">
        <v>0</v>
      </c>
      <c r="O188" s="28" t="str">
        <f t="shared" si="101"/>
        <v>-</v>
      </c>
      <c r="P188" s="26">
        <v>0</v>
      </c>
      <c r="Q188" s="26">
        <v>0</v>
      </c>
      <c r="R188" s="26">
        <v>0</v>
      </c>
      <c r="S188" s="26">
        <v>0</v>
      </c>
      <c r="T188" s="26">
        <v>0</v>
      </c>
      <c r="U188" s="26">
        <v>0</v>
      </c>
      <c r="V188" s="26">
        <v>0</v>
      </c>
      <c r="W188" s="26">
        <v>0</v>
      </c>
      <c r="X188" s="30" t="s">
        <v>25</v>
      </c>
    </row>
    <row r="189" spans="1:24" x14ac:dyDescent="0.25">
      <c r="A189" s="47" t="s">
        <v>225</v>
      </c>
      <c r="B189" s="24" t="s">
        <v>226</v>
      </c>
      <c r="C189" s="48" t="s">
        <v>24</v>
      </c>
      <c r="D189" s="51">
        <v>0</v>
      </c>
      <c r="E189" s="51">
        <v>0</v>
      </c>
      <c r="F189" s="51">
        <v>0</v>
      </c>
      <c r="G189" s="51">
        <v>0</v>
      </c>
      <c r="H189" s="51">
        <v>0</v>
      </c>
      <c r="I189" s="51">
        <v>0</v>
      </c>
      <c r="J189" s="51">
        <v>0</v>
      </c>
      <c r="K189" s="51">
        <v>0</v>
      </c>
      <c r="L189" s="51">
        <v>0</v>
      </c>
      <c r="M189" s="51">
        <v>0</v>
      </c>
      <c r="N189" s="26">
        <v>0</v>
      </c>
      <c r="O189" s="28" t="str">
        <f t="shared" si="101"/>
        <v>-</v>
      </c>
      <c r="P189" s="26">
        <v>0</v>
      </c>
      <c r="Q189" s="26">
        <v>0</v>
      </c>
      <c r="R189" s="26">
        <v>0</v>
      </c>
      <c r="S189" s="26">
        <v>0</v>
      </c>
      <c r="T189" s="26">
        <v>0</v>
      </c>
      <c r="U189" s="26">
        <v>0</v>
      </c>
      <c r="V189" s="26">
        <v>0</v>
      </c>
      <c r="W189" s="26">
        <v>0</v>
      </c>
      <c r="X189" s="30" t="s">
        <v>25</v>
      </c>
    </row>
    <row r="190" spans="1:24" x14ac:dyDescent="0.25">
      <c r="A190" s="47" t="s">
        <v>227</v>
      </c>
      <c r="B190" s="24" t="s">
        <v>228</v>
      </c>
      <c r="C190" s="48" t="s">
        <v>24</v>
      </c>
      <c r="D190" s="51">
        <v>0</v>
      </c>
      <c r="E190" s="51">
        <v>0</v>
      </c>
      <c r="F190" s="51">
        <v>0</v>
      </c>
      <c r="G190" s="51">
        <v>0</v>
      </c>
      <c r="H190" s="51">
        <v>0</v>
      </c>
      <c r="I190" s="51">
        <v>0</v>
      </c>
      <c r="J190" s="51">
        <v>0</v>
      </c>
      <c r="K190" s="51">
        <v>0</v>
      </c>
      <c r="L190" s="51">
        <v>0</v>
      </c>
      <c r="M190" s="51">
        <v>0</v>
      </c>
      <c r="N190" s="26">
        <v>0</v>
      </c>
      <c r="O190" s="28" t="str">
        <f t="shared" si="101"/>
        <v>-</v>
      </c>
      <c r="P190" s="26">
        <v>0</v>
      </c>
      <c r="Q190" s="26">
        <v>0</v>
      </c>
      <c r="R190" s="26">
        <v>0</v>
      </c>
      <c r="S190" s="26">
        <v>0</v>
      </c>
      <c r="T190" s="26">
        <v>0</v>
      </c>
      <c r="U190" s="26">
        <v>0</v>
      </c>
      <c r="V190" s="26">
        <v>0</v>
      </c>
      <c r="W190" s="26">
        <v>0</v>
      </c>
      <c r="X190" s="30" t="s">
        <v>25</v>
      </c>
    </row>
    <row r="191" spans="1:24" x14ac:dyDescent="0.25">
      <c r="A191" s="47" t="s">
        <v>229</v>
      </c>
      <c r="B191" s="24" t="s">
        <v>230</v>
      </c>
      <c r="C191" s="48" t="s">
        <v>24</v>
      </c>
      <c r="D191" s="51">
        <v>0</v>
      </c>
      <c r="E191" s="51">
        <v>0</v>
      </c>
      <c r="F191" s="51">
        <v>0</v>
      </c>
      <c r="G191" s="51">
        <v>0</v>
      </c>
      <c r="H191" s="51">
        <v>0</v>
      </c>
      <c r="I191" s="51">
        <v>0</v>
      </c>
      <c r="J191" s="51">
        <v>0</v>
      </c>
      <c r="K191" s="51">
        <v>0</v>
      </c>
      <c r="L191" s="51">
        <v>0</v>
      </c>
      <c r="M191" s="51">
        <v>0</v>
      </c>
      <c r="N191" s="26">
        <v>0</v>
      </c>
      <c r="O191" s="28" t="str">
        <f t="shared" si="101"/>
        <v>-</v>
      </c>
      <c r="P191" s="26">
        <v>0</v>
      </c>
      <c r="Q191" s="26">
        <v>0</v>
      </c>
      <c r="R191" s="26">
        <v>0</v>
      </c>
      <c r="S191" s="26">
        <v>0</v>
      </c>
      <c r="T191" s="26">
        <v>0</v>
      </c>
      <c r="U191" s="26">
        <v>0</v>
      </c>
      <c r="V191" s="26">
        <v>0</v>
      </c>
      <c r="W191" s="26">
        <v>0</v>
      </c>
      <c r="X191" s="30" t="s">
        <v>25</v>
      </c>
    </row>
    <row r="192" spans="1:24" ht="31.5" x14ac:dyDescent="0.25">
      <c r="A192" s="47" t="s">
        <v>231</v>
      </c>
      <c r="B192" s="24" t="s">
        <v>232</v>
      </c>
      <c r="C192" s="48" t="s">
        <v>24</v>
      </c>
      <c r="D192" s="51">
        <v>0</v>
      </c>
      <c r="E192" s="51">
        <v>0</v>
      </c>
      <c r="F192" s="51">
        <v>0</v>
      </c>
      <c r="G192" s="51">
        <v>0</v>
      </c>
      <c r="H192" s="51">
        <v>0</v>
      </c>
      <c r="I192" s="51">
        <v>0</v>
      </c>
      <c r="J192" s="51">
        <v>0</v>
      </c>
      <c r="K192" s="51">
        <v>0</v>
      </c>
      <c r="L192" s="51">
        <v>0</v>
      </c>
      <c r="M192" s="51">
        <v>0</v>
      </c>
      <c r="N192" s="26">
        <v>0</v>
      </c>
      <c r="O192" s="28" t="str">
        <f t="shared" si="101"/>
        <v>-</v>
      </c>
      <c r="P192" s="26">
        <v>0</v>
      </c>
      <c r="Q192" s="26">
        <v>0</v>
      </c>
      <c r="R192" s="26">
        <v>0</v>
      </c>
      <c r="S192" s="26">
        <v>0</v>
      </c>
      <c r="T192" s="26">
        <v>0</v>
      </c>
      <c r="U192" s="26">
        <v>0</v>
      </c>
      <c r="V192" s="26">
        <v>0</v>
      </c>
      <c r="W192" s="26">
        <v>0</v>
      </c>
      <c r="X192" s="30" t="s">
        <v>25</v>
      </c>
    </row>
    <row r="193" spans="1:24" ht="31.5" x14ac:dyDescent="0.25">
      <c r="A193" s="47" t="s">
        <v>233</v>
      </c>
      <c r="B193" s="24" t="s">
        <v>234</v>
      </c>
      <c r="C193" s="48" t="s">
        <v>24</v>
      </c>
      <c r="D193" s="51">
        <v>0</v>
      </c>
      <c r="E193" s="51">
        <v>0</v>
      </c>
      <c r="F193" s="51">
        <v>0</v>
      </c>
      <c r="G193" s="51">
        <v>0</v>
      </c>
      <c r="H193" s="51">
        <v>0</v>
      </c>
      <c r="I193" s="51">
        <v>0</v>
      </c>
      <c r="J193" s="51">
        <v>0</v>
      </c>
      <c r="K193" s="51">
        <v>0</v>
      </c>
      <c r="L193" s="51">
        <v>0</v>
      </c>
      <c r="M193" s="51">
        <v>0</v>
      </c>
      <c r="N193" s="26">
        <v>0</v>
      </c>
      <c r="O193" s="28" t="str">
        <f t="shared" si="101"/>
        <v>-</v>
      </c>
      <c r="P193" s="26">
        <v>0</v>
      </c>
      <c r="Q193" s="26">
        <v>0</v>
      </c>
      <c r="R193" s="26">
        <v>0</v>
      </c>
      <c r="S193" s="26">
        <v>0</v>
      </c>
      <c r="T193" s="26">
        <v>0</v>
      </c>
      <c r="U193" s="26">
        <v>0</v>
      </c>
      <c r="V193" s="26">
        <v>0</v>
      </c>
      <c r="W193" s="26">
        <v>0</v>
      </c>
      <c r="X193" s="30" t="s">
        <v>25</v>
      </c>
    </row>
    <row r="194" spans="1:24" ht="31.5" x14ac:dyDescent="0.25">
      <c r="A194" s="47" t="s">
        <v>235</v>
      </c>
      <c r="B194" s="24" t="s">
        <v>236</v>
      </c>
      <c r="C194" s="48" t="s">
        <v>24</v>
      </c>
      <c r="D194" s="51">
        <v>0</v>
      </c>
      <c r="E194" s="51">
        <v>0</v>
      </c>
      <c r="F194" s="51">
        <v>0</v>
      </c>
      <c r="G194" s="51">
        <v>0</v>
      </c>
      <c r="H194" s="51">
        <v>0</v>
      </c>
      <c r="I194" s="51">
        <v>0</v>
      </c>
      <c r="J194" s="51">
        <v>0</v>
      </c>
      <c r="K194" s="51">
        <v>0</v>
      </c>
      <c r="L194" s="51">
        <v>0</v>
      </c>
      <c r="M194" s="51">
        <v>0</v>
      </c>
      <c r="N194" s="26">
        <v>0</v>
      </c>
      <c r="O194" s="28" t="str">
        <f t="shared" si="101"/>
        <v>-</v>
      </c>
      <c r="P194" s="26">
        <v>0</v>
      </c>
      <c r="Q194" s="26">
        <v>0</v>
      </c>
      <c r="R194" s="26">
        <v>0</v>
      </c>
      <c r="S194" s="26">
        <v>0</v>
      </c>
      <c r="T194" s="26">
        <v>0</v>
      </c>
      <c r="U194" s="26">
        <v>0</v>
      </c>
      <c r="V194" s="26">
        <v>0</v>
      </c>
      <c r="W194" s="26">
        <v>0</v>
      </c>
      <c r="X194" s="30" t="s">
        <v>25</v>
      </c>
    </row>
    <row r="195" spans="1:24" ht="31.5" x14ac:dyDescent="0.25">
      <c r="A195" s="47" t="s">
        <v>237</v>
      </c>
      <c r="B195" s="24" t="s">
        <v>238</v>
      </c>
      <c r="C195" s="48" t="s">
        <v>24</v>
      </c>
      <c r="D195" s="51">
        <v>0</v>
      </c>
      <c r="E195" s="51">
        <v>0</v>
      </c>
      <c r="F195" s="51">
        <v>0</v>
      </c>
      <c r="G195" s="51">
        <v>0</v>
      </c>
      <c r="H195" s="51">
        <v>0</v>
      </c>
      <c r="I195" s="51">
        <v>0</v>
      </c>
      <c r="J195" s="51">
        <v>0</v>
      </c>
      <c r="K195" s="51">
        <v>0</v>
      </c>
      <c r="L195" s="51">
        <v>0</v>
      </c>
      <c r="M195" s="51">
        <v>0</v>
      </c>
      <c r="N195" s="26">
        <v>0</v>
      </c>
      <c r="O195" s="28" t="str">
        <f t="shared" si="101"/>
        <v>-</v>
      </c>
      <c r="P195" s="26">
        <v>0</v>
      </c>
      <c r="Q195" s="26">
        <v>0</v>
      </c>
      <c r="R195" s="26">
        <v>0</v>
      </c>
      <c r="S195" s="26">
        <v>0</v>
      </c>
      <c r="T195" s="26">
        <v>0</v>
      </c>
      <c r="U195" s="26">
        <v>0</v>
      </c>
      <c r="V195" s="26">
        <v>0</v>
      </c>
      <c r="W195" s="26">
        <v>0</v>
      </c>
      <c r="X195" s="30" t="s">
        <v>25</v>
      </c>
    </row>
    <row r="196" spans="1:24" ht="31.5" x14ac:dyDescent="0.25">
      <c r="A196" s="47" t="s">
        <v>239</v>
      </c>
      <c r="B196" s="24" t="s">
        <v>240</v>
      </c>
      <c r="C196" s="48" t="s">
        <v>24</v>
      </c>
      <c r="D196" s="51">
        <v>0</v>
      </c>
      <c r="E196" s="51">
        <v>0</v>
      </c>
      <c r="F196" s="51">
        <v>0</v>
      </c>
      <c r="G196" s="51">
        <v>0</v>
      </c>
      <c r="H196" s="51">
        <v>0</v>
      </c>
      <c r="I196" s="51">
        <v>0</v>
      </c>
      <c r="J196" s="51">
        <v>0</v>
      </c>
      <c r="K196" s="51">
        <v>0</v>
      </c>
      <c r="L196" s="51">
        <v>0</v>
      </c>
      <c r="M196" s="51">
        <v>0</v>
      </c>
      <c r="N196" s="26">
        <v>0</v>
      </c>
      <c r="O196" s="28" t="str">
        <f t="shared" si="101"/>
        <v>-</v>
      </c>
      <c r="P196" s="26">
        <v>0</v>
      </c>
      <c r="Q196" s="26">
        <v>0</v>
      </c>
      <c r="R196" s="26">
        <v>0</v>
      </c>
      <c r="S196" s="26">
        <v>0</v>
      </c>
      <c r="T196" s="26">
        <v>0</v>
      </c>
      <c r="U196" s="26">
        <v>0</v>
      </c>
      <c r="V196" s="26">
        <v>0</v>
      </c>
      <c r="W196" s="26">
        <v>0</v>
      </c>
      <c r="X196" s="30" t="s">
        <v>25</v>
      </c>
    </row>
    <row r="197" spans="1:24" ht="31.5" x14ac:dyDescent="0.25">
      <c r="A197" s="47" t="s">
        <v>241</v>
      </c>
      <c r="B197" s="24" t="s">
        <v>128</v>
      </c>
      <c r="C197" s="48" t="s">
        <v>24</v>
      </c>
      <c r="D197" s="51">
        <v>0</v>
      </c>
      <c r="E197" s="51">
        <v>0</v>
      </c>
      <c r="F197" s="51">
        <v>0</v>
      </c>
      <c r="G197" s="51">
        <v>0</v>
      </c>
      <c r="H197" s="51">
        <v>0</v>
      </c>
      <c r="I197" s="51">
        <v>0</v>
      </c>
      <c r="J197" s="51">
        <v>0</v>
      </c>
      <c r="K197" s="51">
        <v>0</v>
      </c>
      <c r="L197" s="51">
        <v>0</v>
      </c>
      <c r="M197" s="51">
        <v>0</v>
      </c>
      <c r="N197" s="26">
        <v>0</v>
      </c>
      <c r="O197" s="28" t="str">
        <f t="shared" ref="O197:O218" si="111">IF($D197="нд","нд",IF(D197=0,"-",N197/D197))</f>
        <v>-</v>
      </c>
      <c r="P197" s="26">
        <v>0</v>
      </c>
      <c r="Q197" s="26">
        <v>0</v>
      </c>
      <c r="R197" s="26">
        <v>0</v>
      </c>
      <c r="S197" s="26">
        <v>0</v>
      </c>
      <c r="T197" s="26">
        <v>0</v>
      </c>
      <c r="U197" s="26">
        <v>0</v>
      </c>
      <c r="V197" s="26">
        <v>0</v>
      </c>
      <c r="W197" s="26">
        <v>0</v>
      </c>
      <c r="X197" s="30" t="s">
        <v>25</v>
      </c>
    </row>
    <row r="198" spans="1:24" x14ac:dyDescent="0.25">
      <c r="A198" s="47" t="s">
        <v>242</v>
      </c>
      <c r="B198" s="24" t="s">
        <v>130</v>
      </c>
      <c r="C198" s="48" t="s">
        <v>24</v>
      </c>
      <c r="D198" s="51">
        <f t="shared" ref="D198:N198" si="112">SUM(D199:D199)</f>
        <v>47.276317670085803</v>
      </c>
      <c r="E198" s="51">
        <f t="shared" si="112"/>
        <v>0</v>
      </c>
      <c r="F198" s="51">
        <f t="shared" si="112"/>
        <v>0</v>
      </c>
      <c r="G198" s="51">
        <f t="shared" si="112"/>
        <v>0</v>
      </c>
      <c r="H198" s="51">
        <f t="shared" si="112"/>
        <v>47.276317670085803</v>
      </c>
      <c r="I198" s="51">
        <f t="shared" si="112"/>
        <v>47.276317659999997</v>
      </c>
      <c r="J198" s="51">
        <f t="shared" si="112"/>
        <v>0</v>
      </c>
      <c r="K198" s="51">
        <f t="shared" si="112"/>
        <v>0</v>
      </c>
      <c r="L198" s="51">
        <f t="shared" si="112"/>
        <v>0</v>
      </c>
      <c r="M198" s="51">
        <f t="shared" si="112"/>
        <v>47.276317659999997</v>
      </c>
      <c r="N198" s="53">
        <f t="shared" si="112"/>
        <v>-1.00858059681741E-8</v>
      </c>
      <c r="O198" s="28">
        <f t="shared" si="111"/>
        <v>-2.1333738466174824E-10</v>
      </c>
      <c r="P198" s="53">
        <f>SUM(P199:P199)</f>
        <v>0</v>
      </c>
      <c r="Q198" s="53">
        <f t="shared" ref="Q198:W198" si="113">SUM(Q199:Q199)</f>
        <v>0</v>
      </c>
      <c r="R198" s="53">
        <f>SUM(R199:R199)</f>
        <v>0</v>
      </c>
      <c r="S198" s="53">
        <f t="shared" si="113"/>
        <v>0</v>
      </c>
      <c r="T198" s="53">
        <f>SUM(T199:T199)</f>
        <v>0</v>
      </c>
      <c r="U198" s="53">
        <f t="shared" si="113"/>
        <v>0</v>
      </c>
      <c r="V198" s="53">
        <f>SUM(V199:V199)</f>
        <v>-1.00858059681741E-8</v>
      </c>
      <c r="W198" s="53">
        <f t="shared" si="113"/>
        <v>-2.1333738466174823E-8</v>
      </c>
      <c r="X198" s="30" t="s">
        <v>25</v>
      </c>
    </row>
    <row r="199" spans="1:24" ht="63" x14ac:dyDescent="0.25">
      <c r="A199" s="25" t="s">
        <v>242</v>
      </c>
      <c r="B199" s="24" t="s">
        <v>390</v>
      </c>
      <c r="C199" s="25" t="s">
        <v>391</v>
      </c>
      <c r="D199" s="26">
        <f>IF(E199="нд","нд",E199+F199+G199+H199)</f>
        <v>47.276317670085803</v>
      </c>
      <c r="E199" s="26">
        <v>0</v>
      </c>
      <c r="F199" s="26">
        <v>0</v>
      </c>
      <c r="G199" s="26">
        <v>0</v>
      </c>
      <c r="H199" s="26">
        <v>47.276317670085803</v>
      </c>
      <c r="I199" s="26">
        <f>J199+K199+L199+M199</f>
        <v>47.276317659999997</v>
      </c>
      <c r="J199" s="26">
        <v>0</v>
      </c>
      <c r="K199" s="26">
        <v>0</v>
      </c>
      <c r="L199" s="26">
        <v>0</v>
      </c>
      <c r="M199" s="26">
        <v>47.276317659999997</v>
      </c>
      <c r="N199" s="27">
        <f>IF(D199="нд","нд",I199-D199)</f>
        <v>-1.00858059681741E-8</v>
      </c>
      <c r="O199" s="28">
        <f t="shared" si="111"/>
        <v>-2.1333738466174824E-10</v>
      </c>
      <c r="P199" s="27">
        <f>IF(E199="нд","нд",J199-E199)</f>
        <v>0</v>
      </c>
      <c r="Q199" s="29" t="str">
        <f>IF($D199="нд","нд",IF(E199=0,"-",P199/E199*100))</f>
        <v>-</v>
      </c>
      <c r="R199" s="27">
        <f>IF(F199="нд","нд",K199-F199)</f>
        <v>0</v>
      </c>
      <c r="S199" s="29" t="str">
        <f>IF($D199="нд","нд",IF(F199=0,"-",R199/F199*100))</f>
        <v>-</v>
      </c>
      <c r="T199" s="27">
        <f>IF(G199="нд","нд",L199-G199)</f>
        <v>0</v>
      </c>
      <c r="U199" s="29" t="str">
        <f>IF($D199="нд","нд",IF(G199=0,"-",T199/G199*100))</f>
        <v>-</v>
      </c>
      <c r="V199" s="27">
        <f>IF(H199="нд","нд",M199-H199)</f>
        <v>-1.00858059681741E-8</v>
      </c>
      <c r="W199" s="29">
        <f>IF($D199="нд","нд",IF(H199=0,"-",V199/H199*100))</f>
        <v>-2.1333738466174823E-8</v>
      </c>
      <c r="X199" s="30" t="s">
        <v>25</v>
      </c>
    </row>
    <row r="200" spans="1:24" ht="27" customHeight="1" x14ac:dyDescent="0.25">
      <c r="A200" s="47" t="s">
        <v>243</v>
      </c>
      <c r="B200" s="25" t="s">
        <v>244</v>
      </c>
      <c r="C200" s="48" t="s">
        <v>24</v>
      </c>
      <c r="D200" s="26">
        <v>0</v>
      </c>
      <c r="E200" s="26">
        <v>0</v>
      </c>
      <c r="F200" s="26">
        <v>0</v>
      </c>
      <c r="G200" s="26">
        <v>0</v>
      </c>
      <c r="H200" s="26">
        <v>0</v>
      </c>
      <c r="I200" s="26">
        <v>0</v>
      </c>
      <c r="J200" s="26">
        <v>0</v>
      </c>
      <c r="K200" s="26">
        <v>0</v>
      </c>
      <c r="L200" s="26">
        <v>0</v>
      </c>
      <c r="M200" s="26">
        <v>0</v>
      </c>
      <c r="N200" s="26">
        <v>0</v>
      </c>
      <c r="O200" s="28" t="str">
        <f t="shared" si="111"/>
        <v>-</v>
      </c>
      <c r="P200" s="26">
        <v>0</v>
      </c>
      <c r="Q200" s="26">
        <v>0</v>
      </c>
      <c r="R200" s="26">
        <v>0</v>
      </c>
      <c r="S200" s="26">
        <v>0</v>
      </c>
      <c r="T200" s="26">
        <v>0</v>
      </c>
      <c r="U200" s="26">
        <v>0</v>
      </c>
      <c r="V200" s="26">
        <v>0</v>
      </c>
      <c r="W200" s="26">
        <v>0</v>
      </c>
      <c r="X200" s="30" t="s">
        <v>25</v>
      </c>
    </row>
    <row r="201" spans="1:24" x14ac:dyDescent="0.25">
      <c r="A201" s="31" t="s">
        <v>245</v>
      </c>
      <c r="B201" s="31"/>
      <c r="C201" s="32"/>
      <c r="D201" s="29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  <c r="P201" s="29"/>
      <c r="Q201" s="29"/>
      <c r="R201" s="29"/>
      <c r="S201" s="29"/>
      <c r="T201" s="29"/>
      <c r="U201" s="29"/>
      <c r="V201" s="29"/>
      <c r="W201" s="29"/>
      <c r="X201" s="33"/>
    </row>
    <row r="202" spans="1:24" x14ac:dyDescent="0.25">
      <c r="A202" s="34"/>
      <c r="B202" s="34" t="s">
        <v>246</v>
      </c>
      <c r="C202" s="34"/>
      <c r="D202" s="29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  <c r="P202" s="29"/>
      <c r="Q202" s="29"/>
      <c r="R202" s="29"/>
      <c r="S202" s="29"/>
      <c r="T202" s="29"/>
      <c r="U202" s="29"/>
      <c r="V202" s="29"/>
      <c r="W202" s="29"/>
      <c r="X202" s="33"/>
    </row>
    <row r="203" spans="1:24" x14ac:dyDescent="0.25">
      <c r="A203" s="34">
        <v>1</v>
      </c>
      <c r="B203" s="35" t="s">
        <v>247</v>
      </c>
      <c r="C203" s="35"/>
      <c r="D203" s="29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  <c r="P203" s="29"/>
      <c r="Q203" s="29"/>
      <c r="R203" s="29"/>
      <c r="S203" s="29"/>
      <c r="T203" s="29"/>
      <c r="U203" s="29"/>
      <c r="V203" s="29"/>
      <c r="W203" s="29"/>
      <c r="X203" s="33"/>
    </row>
    <row r="204" spans="1:24" x14ac:dyDescent="0.25">
      <c r="A204" s="34">
        <v>2</v>
      </c>
      <c r="B204" s="35" t="s">
        <v>248</v>
      </c>
      <c r="C204" s="35"/>
      <c r="D204" s="29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  <c r="P204" s="29"/>
      <c r="Q204" s="29"/>
      <c r="R204" s="29"/>
      <c r="S204" s="29"/>
      <c r="T204" s="29"/>
      <c r="U204" s="29"/>
      <c r="V204" s="29"/>
      <c r="W204" s="29"/>
      <c r="X204" s="33"/>
    </row>
    <row r="205" spans="1:24" x14ac:dyDescent="0.25">
      <c r="A205" s="34" t="s">
        <v>249</v>
      </c>
      <c r="B205" s="34"/>
      <c r="C205" s="34"/>
      <c r="D205" s="29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  <c r="P205" s="29"/>
      <c r="Q205" s="29"/>
      <c r="R205" s="29"/>
      <c r="S205" s="29"/>
      <c r="T205" s="29"/>
      <c r="U205" s="29"/>
      <c r="V205" s="29"/>
      <c r="W205" s="29"/>
      <c r="X205" s="33"/>
    </row>
    <row r="206" spans="1:24" x14ac:dyDescent="0.25">
      <c r="A206" s="36"/>
      <c r="B206" s="36"/>
      <c r="C206" s="36"/>
      <c r="D206" s="36"/>
      <c r="E206" s="36"/>
      <c r="F206" s="36"/>
      <c r="G206" s="36"/>
      <c r="H206" s="36"/>
      <c r="I206" s="36"/>
      <c r="J206" s="36"/>
      <c r="K206" s="36"/>
      <c r="L206" s="36"/>
      <c r="M206" s="36"/>
      <c r="N206" s="36"/>
      <c r="O206" s="36"/>
      <c r="P206" s="36"/>
      <c r="Q206" s="36"/>
      <c r="R206" s="36"/>
      <c r="S206" s="36"/>
      <c r="T206" s="36"/>
      <c r="U206" s="36"/>
      <c r="V206" s="36"/>
      <c r="W206" s="36"/>
    </row>
    <row r="207" spans="1:24" x14ac:dyDescent="0.25">
      <c r="A207" s="36"/>
      <c r="B207" s="37" t="s">
        <v>250</v>
      </c>
      <c r="C207" s="37"/>
      <c r="D207" s="36"/>
      <c r="E207" s="36"/>
      <c r="F207" s="36"/>
      <c r="G207" s="36"/>
      <c r="H207" s="36"/>
      <c r="I207" s="36"/>
      <c r="J207" s="36"/>
      <c r="K207" s="36"/>
      <c r="L207" s="36"/>
      <c r="M207" s="36"/>
      <c r="N207" s="36"/>
      <c r="O207" s="36"/>
      <c r="P207" s="36"/>
      <c r="Q207" s="36"/>
      <c r="R207" s="36"/>
      <c r="S207" s="36"/>
      <c r="T207" s="36"/>
      <c r="U207" s="36"/>
      <c r="V207" s="36"/>
      <c r="W207" s="36"/>
    </row>
    <row r="208" spans="1:24" x14ac:dyDescent="0.25">
      <c r="A208" s="36"/>
      <c r="B208" s="38" t="s">
        <v>251</v>
      </c>
      <c r="C208" s="38"/>
      <c r="D208" s="38"/>
      <c r="E208" s="38"/>
      <c r="F208" s="38"/>
      <c r="G208" s="38"/>
      <c r="H208" s="38"/>
      <c r="I208" s="38"/>
      <c r="J208" s="38"/>
      <c r="K208" s="38"/>
      <c r="L208" s="38"/>
      <c r="M208" s="38"/>
      <c r="N208" s="36"/>
      <c r="O208" s="36"/>
      <c r="P208" s="36"/>
      <c r="Q208" s="36"/>
      <c r="R208" s="36"/>
      <c r="S208" s="36"/>
      <c r="T208" s="36"/>
      <c r="U208" s="36"/>
      <c r="V208" s="36"/>
      <c r="W208" s="36"/>
    </row>
    <row r="209" spans="1:23" x14ac:dyDescent="0.25">
      <c r="A209" s="36"/>
      <c r="B209" s="1" t="s">
        <v>252</v>
      </c>
      <c r="S209" s="36"/>
      <c r="T209" s="36"/>
      <c r="U209" s="36"/>
      <c r="V209" s="36"/>
      <c r="W209" s="36"/>
    </row>
    <row r="210" spans="1:23" x14ac:dyDescent="0.25">
      <c r="A210" s="36"/>
      <c r="S210" s="36"/>
      <c r="T210" s="36"/>
      <c r="U210" s="36"/>
      <c r="V210" s="36"/>
      <c r="W210" s="36"/>
    </row>
    <row r="211" spans="1:23" x14ac:dyDescent="0.25">
      <c r="A211" s="36"/>
      <c r="B211" s="39" t="s">
        <v>253</v>
      </c>
      <c r="C211" s="39"/>
      <c r="D211" s="39"/>
      <c r="E211" s="39"/>
      <c r="F211" s="39"/>
      <c r="G211" s="39"/>
      <c r="H211" s="39"/>
      <c r="I211" s="39"/>
      <c r="J211" s="39"/>
      <c r="K211" s="39"/>
      <c r="L211" s="39"/>
      <c r="M211" s="39"/>
      <c r="N211" s="39"/>
      <c r="O211" s="40"/>
      <c r="P211" s="40"/>
      <c r="Q211" s="40"/>
      <c r="R211" s="40"/>
      <c r="S211" s="36"/>
      <c r="T211" s="36"/>
      <c r="U211" s="36"/>
      <c r="V211" s="36"/>
      <c r="W211" s="36"/>
    </row>
    <row r="212" spans="1:23" x14ac:dyDescent="0.25">
      <c r="A212" s="36"/>
      <c r="B212" s="5"/>
      <c r="C212" s="5"/>
      <c r="D212" s="36"/>
      <c r="E212" s="36"/>
      <c r="F212" s="36"/>
      <c r="G212" s="36"/>
      <c r="H212" s="36"/>
      <c r="I212" s="36"/>
      <c r="J212" s="36"/>
      <c r="K212" s="36"/>
      <c r="L212" s="36"/>
      <c r="M212" s="36"/>
      <c r="N212" s="36"/>
      <c r="O212" s="36"/>
      <c r="P212" s="36"/>
      <c r="Q212" s="36"/>
      <c r="R212" s="36"/>
      <c r="S212" s="36"/>
      <c r="T212" s="36"/>
      <c r="U212" s="36"/>
      <c r="V212" s="36"/>
      <c r="W212" s="36"/>
    </row>
    <row r="213" spans="1:23" x14ac:dyDescent="0.25">
      <c r="A213" s="36"/>
      <c r="B213" s="36"/>
      <c r="C213" s="36"/>
      <c r="D213" s="36"/>
      <c r="E213" s="36"/>
      <c r="F213" s="36"/>
      <c r="G213" s="36"/>
      <c r="H213" s="36"/>
      <c r="I213" s="36"/>
      <c r="J213" s="36"/>
      <c r="K213" s="36"/>
      <c r="L213" s="36"/>
      <c r="M213" s="36"/>
      <c r="N213" s="36"/>
      <c r="O213" s="36"/>
      <c r="P213" s="36"/>
      <c r="Q213" s="36"/>
      <c r="R213" s="36"/>
      <c r="S213" s="36"/>
      <c r="T213" s="36"/>
      <c r="U213" s="36"/>
      <c r="V213" s="36"/>
      <c r="W213" s="36"/>
    </row>
    <row r="214" spans="1:23" x14ac:dyDescent="0.25">
      <c r="A214" s="58"/>
    </row>
    <row r="215" spans="1:23" x14ac:dyDescent="0.25">
      <c r="A215" s="59"/>
      <c r="N215" s="41"/>
      <c r="O215" s="41"/>
      <c r="P215" s="41"/>
      <c r="Q215" s="41"/>
      <c r="R215" s="41"/>
      <c r="S215" s="41"/>
      <c r="T215" s="41"/>
      <c r="U215" s="41"/>
      <c r="V215" s="41"/>
      <c r="W215" s="41"/>
    </row>
    <row r="216" spans="1:23" ht="21" customHeight="1" x14ac:dyDescent="0.3">
      <c r="B216" s="42"/>
      <c r="C216" s="42"/>
      <c r="D216" s="43"/>
      <c r="E216" s="43"/>
      <c r="F216" s="43"/>
      <c r="G216" s="43"/>
      <c r="H216" s="43"/>
      <c r="S216" s="44"/>
      <c r="T216" s="44"/>
      <c r="U216" s="44"/>
      <c r="V216" s="44"/>
      <c r="W216" s="44"/>
    </row>
  </sheetData>
  <autoFilter ref="A24:X205"/>
  <mergeCells count="35">
    <mergeCell ref="A201:B201"/>
    <mergeCell ref="B208:M208"/>
    <mergeCell ref="B211:N211"/>
    <mergeCell ref="D22:D23"/>
    <mergeCell ref="E22:E23"/>
    <mergeCell ref="F22:F23"/>
    <mergeCell ref="G22:G23"/>
    <mergeCell ref="H22:H23"/>
    <mergeCell ref="I22:I23"/>
    <mergeCell ref="I21:M21"/>
    <mergeCell ref="N21:O22"/>
    <mergeCell ref="P21:Q22"/>
    <mergeCell ref="R21:S22"/>
    <mergeCell ref="T21:U22"/>
    <mergeCell ref="V21:W22"/>
    <mergeCell ref="J22:J23"/>
    <mergeCell ref="K22:K23"/>
    <mergeCell ref="L22:L23"/>
    <mergeCell ref="M22:M23"/>
    <mergeCell ref="A12:X12"/>
    <mergeCell ref="A13:X13"/>
    <mergeCell ref="A19:A23"/>
    <mergeCell ref="B19:B23"/>
    <mergeCell ref="C19:C23"/>
    <mergeCell ref="D19:M19"/>
    <mergeCell ref="N19:W20"/>
    <mergeCell ref="X19:X23"/>
    <mergeCell ref="D20:M20"/>
    <mergeCell ref="D21:H21"/>
    <mergeCell ref="A4:X4"/>
    <mergeCell ref="A5:X5"/>
    <mergeCell ref="A7:X7"/>
    <mergeCell ref="A8:X8"/>
    <mergeCell ref="A10:X10"/>
    <mergeCell ref="A11:X11"/>
  </mergeCells>
  <pageMargins left="0.51181102362204722" right="0.11811023622047245" top="0.15748031496062992" bottom="0.15748031496062992" header="0.31496062992125984" footer="0.31496062992125984"/>
  <pageSetup paperSize="8" scale="33" fitToWidth="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11кв истч</vt:lpstr>
      <vt:lpstr>'11кв истч'!Заголовки_для_печати</vt:lpstr>
      <vt:lpstr>'11кв истч'!Область_печати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2025-02-13T14:13:42Z</dcterms:created>
  <dcterms:modified xsi:type="dcterms:W3CDTF">2025-02-13T14:15:40Z</dcterms:modified>
</cp:coreProperties>
</file>